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Y:\RPC Projektarbeiten\Projekte laufend\BAK - jugend+musik (562)\05 Beiträge an Kurse\Budgetvorlagen\Budgetvorlagen ab November 2017\Kurs\"/>
    </mc:Choice>
  </mc:AlternateContent>
  <bookViews>
    <workbookView xWindow="0" yWindow="0" windowWidth="20490" windowHeight="7320"/>
  </bookViews>
  <sheets>
    <sheet name="Formular" sheetId="1" r:id="rId1"/>
    <sheet name="Berechnung erw. BAK-Beitrag" sheetId="2" state="hidden" r:id="rId2"/>
    <sheet name="Berechnung eff. BAK-Beitrag" sheetId="3" state="hidden" r:id="rId3"/>
  </sheets>
  <definedNames>
    <definedName name="Z_2B0D0018_C70B_41D8_A945_7579ADD5B75D_.wvu.Rows" localSheetId="0" hidden="1">Formular!$18:$18</definedName>
  </definedNames>
  <calcPr calcId="162913"/>
  <customWorkbookViews>
    <customWorkbookView name="Celi Manuela - Persönliche Ansicht" guid="{2B0D0018-C70B-41D8-A945-7579ADD5B75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77" i="1"/>
  <c r="D8" i="2"/>
  <c r="E8" i="2"/>
  <c r="F8" i="2" s="1"/>
  <c r="G8" i="2" s="1"/>
  <c r="D7" i="2"/>
  <c r="E7" i="2"/>
  <c r="F7" i="2" s="1"/>
  <c r="G7" i="2" s="1"/>
  <c r="D6" i="2"/>
  <c r="E6" i="2"/>
  <c r="F6" i="2" s="1"/>
  <c r="G6" i="2" s="1"/>
  <c r="D5" i="2"/>
  <c r="E5" i="2"/>
  <c r="F5" i="2" s="1"/>
  <c r="G5" i="2" s="1"/>
  <c r="D4" i="2"/>
  <c r="E4" i="2"/>
  <c r="F4" i="2" s="1"/>
  <c r="G4" i="2" s="1"/>
  <c r="D3" i="2"/>
  <c r="E3" i="2"/>
  <c r="F3" i="2" s="1"/>
  <c r="G3" i="2" s="1"/>
  <c r="D2" i="2"/>
  <c r="E2" i="2"/>
  <c r="F2" i="2" s="1"/>
  <c r="G2" i="2" s="1"/>
  <c r="D4" i="3"/>
  <c r="E4" i="3"/>
  <c r="F4" i="3" s="1"/>
  <c r="G4" i="3" s="1"/>
  <c r="D5" i="3"/>
  <c r="E5" i="3"/>
  <c r="F5" i="3" s="1"/>
  <c r="G5" i="3" s="1"/>
  <c r="D6" i="3"/>
  <c r="E6" i="3"/>
  <c r="F6" i="3" s="1"/>
  <c r="G6" i="3" s="1"/>
  <c r="D8" i="3"/>
  <c r="E8" i="3"/>
  <c r="F8" i="3" s="1"/>
  <c r="G8" i="3" s="1"/>
  <c r="D7" i="3"/>
  <c r="E7" i="3"/>
  <c r="F7" i="3" s="1"/>
  <c r="G7" i="3" s="1"/>
  <c r="D3" i="3"/>
  <c r="E3" i="3"/>
  <c r="F3" i="3" s="1"/>
  <c r="G3" i="3" s="1"/>
  <c r="D2" i="3"/>
  <c r="E2" i="3"/>
  <c r="F2" i="3" s="1"/>
  <c r="G2" i="3" s="1"/>
  <c r="A11" i="3"/>
  <c r="A11" i="2"/>
  <c r="A14" i="2" s="1"/>
  <c r="B79" i="1" s="1"/>
  <c r="B41" i="1"/>
  <c r="B77" i="1"/>
  <c r="A14" i="3"/>
  <c r="E79" i="1" s="1"/>
  <c r="E81" i="1" s="1"/>
  <c r="E83" i="1" s="1"/>
  <c r="B81" i="1" l="1"/>
  <c r="B83" i="1" s="1"/>
</calcChain>
</file>

<file path=xl/sharedStrings.xml><?xml version="1.0" encoding="utf-8"?>
<sst xmlns="http://schemas.openxmlformats.org/spreadsheetml/2006/main" count="68" uniqueCount="58">
  <si>
    <t>Budget</t>
  </si>
  <si>
    <t>Finanzierung</t>
  </si>
  <si>
    <t>Abrechnung</t>
  </si>
  <si>
    <t>Voraussichtliche Anzahl J+M-berechtigter Kinder und Jugendlicher</t>
  </si>
  <si>
    <t>Effektive Anzahl J+M-berechtigter Kinder und Jugendlicher</t>
  </si>
  <si>
    <r>
      <t xml:space="preserve">Effektive Anzahl Begleitpersonen 
</t>
    </r>
    <r>
      <rPr>
        <sz val="8"/>
        <color theme="1"/>
        <rFont val="Calibri"/>
        <family val="2"/>
        <scheme val="minor"/>
      </rPr>
      <t>(ohne verantwortliche J+M-Leitung)</t>
    </r>
  </si>
  <si>
    <r>
      <t xml:space="preserve">Geplante Anzahl Begleitpersonen 
</t>
    </r>
    <r>
      <rPr>
        <sz val="8"/>
        <color theme="1"/>
        <rFont val="Calibri"/>
        <family val="2"/>
        <scheme val="minor"/>
      </rPr>
      <t>(ohne verantwortliche J+M-Leitung)</t>
    </r>
  </si>
  <si>
    <r>
      <t xml:space="preserve">Geplante Personalkosten
</t>
    </r>
    <r>
      <rPr>
        <sz val="8"/>
        <color theme="1"/>
        <rFont val="Calibri"/>
        <family val="2"/>
        <scheme val="minor"/>
      </rPr>
      <t>(Entschädigungen für J+M-Leitende und Begleitpersonen inkl. Sozialleistungen)</t>
    </r>
  </si>
  <si>
    <r>
      <t xml:space="preserve">Effektive Personalkosten
</t>
    </r>
    <r>
      <rPr>
        <sz val="8"/>
        <color theme="1"/>
        <rFont val="Calibri"/>
        <family val="2"/>
        <scheme val="minor"/>
      </rPr>
      <t>(Entschädigungen für J+M-Leitende und Begleitpersonen inkl. Sozialleistungen)</t>
    </r>
  </si>
  <si>
    <t>Geplante Materialkosten</t>
  </si>
  <si>
    <t>Effektive Materialkosten</t>
  </si>
  <si>
    <t>Geplante Publikations- und Werbekosten</t>
  </si>
  <si>
    <t>Effektive Publikations- und Werbekosten</t>
  </si>
  <si>
    <t>Verschiedenes / Unvorhergesehenes</t>
  </si>
  <si>
    <t>Geplante Gesamtkosten</t>
  </si>
  <si>
    <t>Effektive Gesamtkosten</t>
  </si>
  <si>
    <t>Allgemeine Angaben</t>
  </si>
  <si>
    <t>Kosten</t>
  </si>
  <si>
    <t xml:space="preserve">Geplante Teilnehmerbeiträge </t>
  </si>
  <si>
    <t xml:space="preserve">Effektive Teilnehmerbeiträge </t>
  </si>
  <si>
    <t>Geplante Gesamterträge</t>
  </si>
  <si>
    <t>Effektive Gesamterträge</t>
  </si>
  <si>
    <r>
      <rPr>
        <b/>
        <sz val="11"/>
        <color theme="1"/>
        <rFont val="Calibri"/>
        <family val="2"/>
        <scheme val="minor"/>
      </rPr>
      <t>Total geplante Erträge</t>
    </r>
    <r>
      <rPr>
        <sz val="11"/>
        <color theme="1"/>
        <rFont val="Calibri"/>
        <family val="2"/>
        <scheme val="minor"/>
      </rPr>
      <t xml:space="preserve">
</t>
    </r>
    <r>
      <rPr>
        <sz val="8"/>
        <color theme="1"/>
        <rFont val="Calibri"/>
        <family val="2"/>
        <scheme val="minor"/>
      </rPr>
      <t>(ohne Beitrag BAK)</t>
    </r>
    <r>
      <rPr>
        <sz val="11"/>
        <color theme="1"/>
        <rFont val="Calibri"/>
        <family val="2"/>
        <scheme val="minor"/>
      </rPr>
      <t xml:space="preserve"> </t>
    </r>
  </si>
  <si>
    <r>
      <rPr>
        <b/>
        <sz val="11"/>
        <color theme="1"/>
        <rFont val="Calibri"/>
        <family val="2"/>
        <scheme val="minor"/>
      </rPr>
      <t>Total effektive Erträge</t>
    </r>
    <r>
      <rPr>
        <sz val="11"/>
        <color theme="1"/>
        <rFont val="Calibri"/>
        <family val="2"/>
        <scheme val="minor"/>
      </rPr>
      <t xml:space="preserve">
</t>
    </r>
    <r>
      <rPr>
        <sz val="8"/>
        <color theme="1"/>
        <rFont val="Calibri"/>
        <family val="2"/>
        <scheme val="minor"/>
      </rPr>
      <t>(ohne Beitrag BAK)</t>
    </r>
    <r>
      <rPr>
        <sz val="11"/>
        <color theme="1"/>
        <rFont val="Calibri"/>
        <family val="2"/>
        <scheme val="minor"/>
      </rPr>
      <t xml:space="preserve"> </t>
    </r>
  </si>
  <si>
    <t>Budget und Abrechnung für einen J+M-Kurs</t>
  </si>
  <si>
    <t>Saldo</t>
  </si>
  <si>
    <t>Geplante Beiträge Dritter</t>
  </si>
  <si>
    <t>Allgemeine Angaben zur Finanzierung</t>
  </si>
  <si>
    <t xml:space="preserve">Welche Institution(en)/ Organisa-tion(en) usw. leisten Beiträge? </t>
  </si>
  <si>
    <t>Effektive Beiträge Dritter</t>
  </si>
  <si>
    <r>
      <t xml:space="preserve">Weitere geplante Erträge 
</t>
    </r>
    <r>
      <rPr>
        <sz val="8"/>
        <color theme="1"/>
        <rFont val="Calibri"/>
        <family val="2"/>
        <scheme val="minor"/>
      </rPr>
      <t>(Konzerteinnahmen usw.)</t>
    </r>
  </si>
  <si>
    <r>
      <t xml:space="preserve">Weitere effektive Erträge 
</t>
    </r>
    <r>
      <rPr>
        <sz val="8"/>
        <color theme="1"/>
        <rFont val="Calibri"/>
        <family val="2"/>
        <scheme val="minor"/>
      </rPr>
      <t>(Konzerteinnahmen usw.)</t>
    </r>
  </si>
  <si>
    <t>Geplante Raum- und Infrastrukturkosten</t>
  </si>
  <si>
    <t>Effektive Raum- und Infrastrukturkosten</t>
  </si>
  <si>
    <t>Effektive Anzahl Kurstage</t>
  </si>
  <si>
    <t xml:space="preserve">Anzahl Teilnehmende </t>
  </si>
  <si>
    <t>Beitrag pro Lektion</t>
  </si>
  <si>
    <t xml:space="preserve">Anzahl Lektionen </t>
  </si>
  <si>
    <t xml:space="preserve">Beitrag mit Einberechnung max. 20 Lektionen </t>
  </si>
  <si>
    <t>&gt;120</t>
  </si>
  <si>
    <t xml:space="preserve">Anzahl J+M-berechtigte Teilnehmende </t>
  </si>
  <si>
    <t xml:space="preserve">Erwarteter BAK-Beitrag </t>
  </si>
  <si>
    <r>
      <t xml:space="preserve">Saldo
</t>
    </r>
    <r>
      <rPr>
        <sz val="8"/>
        <color theme="1"/>
        <rFont val="Calibri"/>
        <family val="2"/>
        <scheme val="minor"/>
      </rPr>
      <t>(Budget sollte ausgeglichen sein)</t>
    </r>
  </si>
  <si>
    <t>Beitrag mit Einberechnung min. 10 Lektionen</t>
  </si>
  <si>
    <t>Beitrag ohne Einberechnung der min./max. Lektionenzahl</t>
  </si>
  <si>
    <r>
      <t xml:space="preserve">Erwarteter Beitrag BAK
</t>
    </r>
    <r>
      <rPr>
        <sz val="8"/>
        <color theme="1"/>
        <rFont val="Calibri"/>
        <family val="2"/>
        <scheme val="minor"/>
      </rPr>
      <t>(wird automatisch berechnet)</t>
    </r>
  </si>
  <si>
    <r>
      <t xml:space="preserve">Effektiver Beitrag BAK
</t>
    </r>
    <r>
      <rPr>
        <sz val="8"/>
        <color theme="1"/>
        <rFont val="Calibri"/>
        <family val="2"/>
        <scheme val="minor"/>
      </rPr>
      <t>(wird automatisch berechnet)</t>
    </r>
  </si>
  <si>
    <t>Allfällige Bemerkungen / Begründung</t>
  </si>
  <si>
    <r>
      <t xml:space="preserve">Total geplante Anzahl Lektionen à 45 Minuten 
</t>
    </r>
    <r>
      <rPr>
        <sz val="8"/>
        <color theme="1"/>
        <rFont val="Calibri"/>
        <family val="2"/>
        <scheme val="minor"/>
      </rPr>
      <t>(bei anderer Lektionendauer bitte auf 45-Minuten-Lektionen umrechnen)</t>
    </r>
  </si>
  <si>
    <r>
      <t xml:space="preserve">Total effektiv durchgeführte Anzahl Lektionen à 45 Minuten 
</t>
    </r>
    <r>
      <rPr>
        <sz val="8"/>
        <color theme="1"/>
        <rFont val="Calibri"/>
        <family val="2"/>
        <scheme val="minor"/>
      </rPr>
      <t>(bei anderer Lektionendauer bitte auf 45-Minuten-Lektionen umrechnen)</t>
    </r>
  </si>
  <si>
    <t>Total geplante Anzahl Kurstage</t>
  </si>
  <si>
    <t xml:space="preserve">Die Angaben im Block "Budget" sind zusammen mit der Erfassung des Beitragsgesuchs auf der Förderplattform des BAK zu erarbeiten. Das Formular ist auf die Föderplattform hochzuladen.
Nach der Durchführung des Kurses ist das Formular mit den Angaben im Block "Abrechnung" zu ergänzen und zusammen mit dem Schlussbericht der Vollzugsstelle einzureichen.  </t>
  </si>
  <si>
    <r>
      <t xml:space="preserve">Gesuchnummer
</t>
    </r>
    <r>
      <rPr>
        <sz val="8"/>
        <rFont val="Calibri"/>
        <family val="2"/>
        <scheme val="minor"/>
      </rPr>
      <t>(Beispiel: 65798)</t>
    </r>
  </si>
  <si>
    <r>
      <rPr>
        <b/>
        <sz val="11"/>
        <rFont val="Calibri"/>
        <family val="2"/>
        <scheme val="minor"/>
      </rPr>
      <t>Durchführungsdaten des J+M-Kurses</t>
    </r>
    <r>
      <rPr>
        <sz val="11"/>
        <rFont val="Calibri"/>
        <family val="2"/>
        <scheme val="minor"/>
      </rPr>
      <t xml:space="preserve">
</t>
    </r>
    <r>
      <rPr>
        <sz val="8"/>
        <rFont val="Calibri"/>
        <family val="2"/>
        <scheme val="minor"/>
      </rPr>
      <t>(Beginn / Ende)</t>
    </r>
  </si>
  <si>
    <r>
      <t xml:space="preserve">Geplanter Beitrag der Trägerschaft
</t>
    </r>
    <r>
      <rPr>
        <sz val="8"/>
        <rFont val="Calibri"/>
        <family val="2"/>
        <scheme val="minor"/>
      </rPr>
      <t>(inkl. allfällige Defizitgarantie)</t>
    </r>
  </si>
  <si>
    <r>
      <t xml:space="preserve">Effektiver Beitrag der Trägerschaft
</t>
    </r>
    <r>
      <rPr>
        <sz val="8"/>
        <color theme="1"/>
        <rFont val="Calibri"/>
        <family val="2"/>
        <scheme val="minor"/>
      </rPr>
      <t>(inkl. allfällige Defizitgarantie)</t>
    </r>
  </si>
  <si>
    <t>Davon Anzahl J+M-berechtigter Kinder und Jugendlicher Fürstentum Liechtenstein</t>
  </si>
  <si>
    <t>Davon effektive Anzahl J+M-berechtigter Kinder und Jugendlicher Fürstentum Liechtenstein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</si>
</sst>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22"/>
      <color theme="1"/>
      <name val="Calibri"/>
      <family val="2"/>
      <scheme val="minor"/>
    </font>
    <font>
      <sz val="22"/>
      <color theme="1"/>
      <name val="Calibri"/>
      <family val="2"/>
      <scheme val="minor"/>
    </font>
    <font>
      <b/>
      <sz val="11"/>
      <color theme="0"/>
      <name val="Calibri"/>
      <family val="2"/>
      <scheme val="minor"/>
    </font>
    <font>
      <sz val="14"/>
      <color theme="1"/>
      <name val="Calibri"/>
      <family val="2"/>
      <scheme val="minor"/>
    </font>
    <font>
      <sz val="10"/>
      <color theme="1"/>
      <name val="Calibri"/>
      <family val="2"/>
      <scheme val="minor"/>
    </font>
    <font>
      <sz val="11"/>
      <name val="Calibri"/>
      <family val="2"/>
      <scheme val="minor"/>
    </font>
    <font>
      <b/>
      <sz val="12"/>
      <name val="Calibri"/>
      <family val="2"/>
      <scheme val="minor"/>
    </font>
    <font>
      <b/>
      <sz val="11"/>
      <name val="Calibri"/>
      <family val="2"/>
      <scheme val="minor"/>
    </font>
    <font>
      <sz val="8"/>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07">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4" fontId="0" fillId="3" borderId="3" xfId="0" applyNumberFormat="1" applyFont="1" applyFill="1" applyBorder="1" applyAlignment="1" applyProtection="1">
      <alignment horizontal="center" vertical="center"/>
      <protection locked="0"/>
    </xf>
    <xf numFmtId="0" fontId="0" fillId="0" borderId="0" xfId="0" applyBorder="1" applyAlignment="1">
      <alignment wrapText="1"/>
    </xf>
    <xf numFmtId="0" fontId="8" fillId="14" borderId="1" xfId="0" applyFont="1" applyFill="1" applyBorder="1" applyAlignment="1">
      <alignment horizontal="center" vertical="center" wrapText="1"/>
    </xf>
    <xf numFmtId="0" fontId="8" fillId="14" borderId="5" xfId="0" applyFont="1" applyFill="1" applyBorder="1" applyAlignment="1">
      <alignment horizontal="center" vertical="center" wrapText="1"/>
    </xf>
    <xf numFmtId="1" fontId="8" fillId="0" borderId="1" xfId="0" quotePrefix="1" applyNumberFormat="1" applyFont="1" applyBorder="1" applyAlignment="1">
      <alignment horizontal="center" vertical="center"/>
    </xf>
    <xf numFmtId="0" fontId="8" fillId="15" borderId="1" xfId="0" applyFont="1" applyFill="1" applyBorder="1" applyAlignment="1">
      <alignment horizontal="center" vertical="center"/>
    </xf>
    <xf numFmtId="3" fontId="0" fillId="0" borderId="1" xfId="0" applyNumberFormat="1" applyBorder="1" applyAlignment="1">
      <alignment horizontal="center"/>
    </xf>
    <xf numFmtId="0" fontId="0" fillId="0" borderId="0" xfId="0" applyBorder="1"/>
    <xf numFmtId="0" fontId="0" fillId="0" borderId="1" xfId="0" applyBorder="1" applyAlignment="1">
      <alignment horizont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3" fontId="0" fillId="0" borderId="0" xfId="0" applyNumberFormat="1" applyBorder="1" applyAlignment="1"/>
    <xf numFmtId="4" fontId="0" fillId="3" borderId="3" xfId="0" applyNumberFormat="1" applyFont="1"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Protection="1"/>
    <xf numFmtId="0" fontId="4"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left" vertical="center"/>
    </xf>
    <xf numFmtId="0" fontId="0" fillId="2" borderId="1" xfId="0" applyFill="1" applyBorder="1" applyAlignment="1" applyProtection="1">
      <alignment horizontal="left" vertical="center" wrapText="1"/>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Alignment="1" applyProtection="1">
      <alignment horizontal="left"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0" fillId="2" borderId="1"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6" fillId="8" borderId="1" xfId="0" applyFont="1" applyFill="1" applyBorder="1" applyAlignment="1" applyProtection="1">
      <alignment horizontal="left" vertical="center" wrapText="1"/>
    </xf>
    <xf numFmtId="4" fontId="6" fillId="10" borderId="3" xfId="0" applyNumberFormat="1" applyFont="1" applyFill="1" applyBorder="1" applyAlignment="1" applyProtection="1">
      <alignment horizontal="center" vertical="center"/>
    </xf>
    <xf numFmtId="0" fontId="0" fillId="0" borderId="0" xfId="0" applyBorder="1" applyAlignment="1" applyProtection="1">
      <alignment vertical="center"/>
    </xf>
    <xf numFmtId="0" fontId="3" fillId="0" borderId="0" xfId="0" applyFont="1" applyFill="1" applyAlignment="1" applyProtection="1">
      <alignment horizontal="left" vertical="center"/>
    </xf>
    <xf numFmtId="0" fontId="0" fillId="0" borderId="6" xfId="0" applyFont="1" applyBorder="1" applyAlignment="1" applyProtection="1">
      <alignment horizontal="center" vertical="center" wrapText="1"/>
    </xf>
    <xf numFmtId="0" fontId="0" fillId="0" borderId="5" xfId="0" applyFont="1" applyFill="1" applyBorder="1" applyAlignment="1" applyProtection="1">
      <alignment vertical="center" wrapText="1"/>
    </xf>
    <xf numFmtId="0" fontId="0" fillId="12" borderId="1" xfId="0" applyFont="1" applyFill="1" applyBorder="1" applyAlignment="1" applyProtection="1">
      <alignment horizontal="left" vertical="center" wrapText="1"/>
    </xf>
    <xf numFmtId="4" fontId="0" fillId="9" borderId="3" xfId="0" applyNumberFormat="1" applyFill="1" applyBorder="1" applyAlignment="1" applyProtection="1">
      <alignment horizontal="center" vertical="center"/>
    </xf>
    <xf numFmtId="0" fontId="0" fillId="12" borderId="1" xfId="0" applyFill="1" applyBorder="1" applyAlignment="1" applyProtection="1">
      <alignment horizontal="left" vertical="center" wrapText="1"/>
    </xf>
    <xf numFmtId="4" fontId="0" fillId="13" borderId="3" xfId="0" applyNumberFormat="1" applyFill="1" applyBorder="1" applyAlignment="1" applyProtection="1">
      <alignment horizontal="center" vertical="center"/>
    </xf>
    <xf numFmtId="0" fontId="6" fillId="7" borderId="1" xfId="0" applyFont="1" applyFill="1" applyBorder="1" applyAlignment="1" applyProtection="1">
      <alignment horizontal="left" vertical="center" wrapText="1"/>
    </xf>
    <xf numFmtId="4" fontId="0" fillId="9" borderId="3" xfId="0" applyNumberFormat="1" applyFont="1" applyFill="1" applyBorder="1" applyAlignment="1" applyProtection="1">
      <alignment horizontal="center" vertical="center"/>
    </xf>
    <xf numFmtId="4" fontId="0" fillId="13" borderId="3" xfId="0" applyNumberFormat="1" applyFont="1" applyFill="1" applyBorder="1" applyAlignment="1" applyProtection="1">
      <alignment horizontal="center" vertical="center"/>
    </xf>
    <xf numFmtId="0" fontId="0" fillId="0" borderId="7" xfId="0" applyBorder="1" applyAlignment="1" applyProtection="1">
      <alignment horizontal="center" vertical="center" wrapText="1"/>
    </xf>
    <xf numFmtId="1" fontId="0" fillId="3" borderId="3" xfId="0" applyNumberFormat="1" applyFont="1" applyFill="1" applyBorder="1" applyAlignment="1" applyProtection="1">
      <alignment horizontal="center" vertical="center"/>
      <protection locked="0"/>
    </xf>
    <xf numFmtId="1" fontId="0" fillId="5" borderId="1" xfId="0" applyNumberFormat="1" applyFont="1" applyFill="1" applyBorder="1" applyAlignment="1" applyProtection="1">
      <alignment horizontal="center" vertical="center"/>
      <protection locked="0"/>
    </xf>
    <xf numFmtId="4" fontId="0" fillId="5" borderId="1" xfId="0" applyNumberFormat="1" applyFont="1" applyFill="1" applyBorder="1" applyAlignment="1" applyProtection="1">
      <alignment horizontal="center" vertical="center"/>
      <protection locked="0"/>
    </xf>
    <xf numFmtId="4" fontId="6" fillId="11" borderId="1" xfId="0" applyNumberFormat="1" applyFont="1" applyFill="1" applyBorder="1" applyAlignment="1" applyProtection="1">
      <alignment horizontal="center" vertical="center"/>
    </xf>
    <xf numFmtId="4" fontId="0" fillId="5" borderId="1" xfId="0" applyNumberForma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9"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0" fillId="0" borderId="0" xfId="0" applyFont="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3" fillId="0" borderId="1" xfId="0" applyFont="1" applyFill="1" applyBorder="1" applyAlignment="1" applyProtection="1">
      <alignment horizontal="left" vertical="center" wrapText="1"/>
    </xf>
    <xf numFmtId="0" fontId="0" fillId="6" borderId="1" xfId="0" applyFill="1" applyBorder="1" applyAlignment="1" applyProtection="1">
      <alignment horizontal="left" wrapText="1"/>
      <protection locked="0"/>
    </xf>
    <xf numFmtId="0" fontId="0" fillId="6" borderId="1" xfId="0" applyFill="1" applyBorder="1" applyAlignment="1" applyProtection="1">
      <protection locked="0"/>
    </xf>
    <xf numFmtId="0" fontId="0" fillId="0" borderId="0"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wrapText="1"/>
      <protection locked="0"/>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0" fillId="0" borderId="6"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4"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0" fillId="6" borderId="2"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8" fillId="14" borderId="1"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3" xfId="0" applyFont="1" applyFill="1" applyBorder="1" applyAlignment="1">
      <alignment horizontal="center" vertical="center"/>
    </xf>
  </cellXfs>
  <cellStyles count="1">
    <cellStyle name="Standard" xfId="0" builtinId="0"/>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FFFF00"/>
      <color rgb="FFFFCCFF"/>
      <color rgb="FFEBE0F4"/>
      <color rgb="FFE2BDF9"/>
      <color rgb="FFF3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E90"/>
  <sheetViews>
    <sheetView showGridLines="0" tabSelected="1" view="pageLayout" zoomScaleNormal="100" workbookViewId="0">
      <selection activeCell="B24" sqref="B24"/>
    </sheetView>
  </sheetViews>
  <sheetFormatPr baseColWidth="10" defaultRowHeight="15" x14ac:dyDescent="0.25"/>
  <cols>
    <col min="1" max="1" width="36.85546875" style="1" customWidth="1"/>
    <col min="2" max="2" width="27.140625" style="2" customWidth="1"/>
    <col min="3" max="3" width="4" style="1" customWidth="1"/>
    <col min="4" max="4" width="36.85546875" style="2" customWidth="1"/>
    <col min="5" max="5" width="27.28515625" style="3" customWidth="1"/>
  </cols>
  <sheetData>
    <row r="1" spans="1:5" s="20" customFormat="1" ht="27" customHeight="1" x14ac:dyDescent="0.25">
      <c r="A1" s="17"/>
      <c r="B1" s="18"/>
      <c r="C1" s="17"/>
      <c r="D1" s="18"/>
      <c r="E1" s="19"/>
    </row>
    <row r="2" spans="1:5" s="21" customFormat="1" ht="28.5" x14ac:dyDescent="0.25">
      <c r="A2" s="87" t="s">
        <v>24</v>
      </c>
      <c r="B2" s="87"/>
      <c r="C2" s="88"/>
      <c r="D2" s="88"/>
      <c r="E2" s="88"/>
    </row>
    <row r="3" spans="1:5" s="25" customFormat="1" x14ac:dyDescent="0.25">
      <c r="A3" s="22"/>
      <c r="B3" s="23"/>
      <c r="C3" s="22"/>
      <c r="D3" s="23"/>
      <c r="E3" s="24"/>
    </row>
    <row r="4" spans="1:5" s="25" customFormat="1" ht="87" customHeight="1" x14ac:dyDescent="0.25">
      <c r="A4" s="89" t="s">
        <v>51</v>
      </c>
      <c r="B4" s="90"/>
      <c r="C4" s="91"/>
      <c r="D4" s="91"/>
      <c r="E4" s="92"/>
    </row>
    <row r="5" spans="1:5" s="28" customFormat="1" ht="6" customHeight="1" x14ac:dyDescent="0.25">
      <c r="A5" s="26"/>
      <c r="B5" s="27"/>
      <c r="C5" s="26"/>
      <c r="D5" s="26"/>
      <c r="E5" s="27"/>
    </row>
    <row r="6" spans="1:5" s="25" customFormat="1" ht="27" customHeight="1" x14ac:dyDescent="0.25">
      <c r="A6" s="65" t="s">
        <v>52</v>
      </c>
      <c r="B6" s="97"/>
      <c r="C6" s="98"/>
      <c r="D6" s="98"/>
      <c r="E6" s="99"/>
    </row>
    <row r="7" spans="1:5" s="28" customFormat="1" ht="6" customHeight="1" x14ac:dyDescent="0.25">
      <c r="A7" s="59"/>
      <c r="B7" s="27"/>
      <c r="C7" s="26"/>
      <c r="D7" s="26"/>
      <c r="E7" s="27"/>
    </row>
    <row r="8" spans="1:5" s="25" customFormat="1" ht="27.75" customHeight="1" x14ac:dyDescent="0.25">
      <c r="A8" s="64" t="s">
        <v>53</v>
      </c>
      <c r="B8" s="97"/>
      <c r="C8" s="100"/>
      <c r="D8" s="100"/>
      <c r="E8" s="101"/>
    </row>
    <row r="9" spans="1:5" s="31" customFormat="1" x14ac:dyDescent="0.25">
      <c r="A9" s="30"/>
      <c r="B9" s="18"/>
      <c r="C9" s="85"/>
      <c r="D9" s="18"/>
      <c r="E9" s="19"/>
    </row>
    <row r="10" spans="1:5" s="31" customFormat="1" x14ac:dyDescent="0.25">
      <c r="A10" s="30"/>
      <c r="B10" s="18"/>
      <c r="C10" s="102"/>
      <c r="D10" s="18"/>
      <c r="E10" s="19"/>
    </row>
    <row r="11" spans="1:5" s="31" customFormat="1" x14ac:dyDescent="0.25">
      <c r="A11" s="30"/>
      <c r="B11" s="18"/>
      <c r="C11" s="102"/>
      <c r="D11" s="18"/>
      <c r="E11" s="19"/>
    </row>
    <row r="12" spans="1:5" s="31" customFormat="1" x14ac:dyDescent="0.25">
      <c r="A12" s="30"/>
      <c r="B12" s="18"/>
      <c r="C12" s="102"/>
      <c r="D12" s="18"/>
      <c r="E12" s="19"/>
    </row>
    <row r="13" spans="1:5" s="25" customFormat="1" ht="31.5" customHeight="1" x14ac:dyDescent="0.25">
      <c r="A13" s="95" t="s">
        <v>0</v>
      </c>
      <c r="B13" s="96"/>
      <c r="C13" s="102"/>
      <c r="D13" s="93" t="s">
        <v>2</v>
      </c>
      <c r="E13" s="94"/>
    </row>
    <row r="14" spans="1:5" s="31" customFormat="1" x14ac:dyDescent="0.25">
      <c r="A14" s="30"/>
      <c r="B14" s="18"/>
      <c r="C14" s="103"/>
      <c r="D14" s="18"/>
      <c r="E14" s="19"/>
    </row>
    <row r="15" spans="1:5" s="25" customFormat="1" ht="18" customHeight="1" x14ac:dyDescent="0.25">
      <c r="A15" s="74" t="s">
        <v>16</v>
      </c>
      <c r="B15" s="81"/>
      <c r="C15" s="81"/>
      <c r="D15" s="81"/>
      <c r="E15" s="82"/>
    </row>
    <row r="16" spans="1:5" s="28" customFormat="1" ht="5.0999999999999996" customHeight="1" x14ac:dyDescent="0.25">
      <c r="A16" s="32"/>
      <c r="B16" s="33"/>
      <c r="C16" s="85"/>
      <c r="D16" s="33"/>
      <c r="E16" s="34"/>
    </row>
    <row r="17" spans="1:5" s="25" customFormat="1" ht="42" customHeight="1" x14ac:dyDescent="0.25">
      <c r="A17" s="35" t="s">
        <v>50</v>
      </c>
      <c r="B17" s="54"/>
      <c r="C17" s="86"/>
      <c r="D17" s="35" t="s">
        <v>34</v>
      </c>
      <c r="E17" s="55"/>
    </row>
    <row r="18" spans="1:5" s="25" customFormat="1" ht="4.5" hidden="1" customHeight="1" x14ac:dyDescent="0.25">
      <c r="A18" s="36"/>
      <c r="B18" s="37"/>
      <c r="C18" s="86"/>
      <c r="D18" s="38"/>
      <c r="E18" s="39"/>
    </row>
    <row r="19" spans="1:5" s="25" customFormat="1" ht="4.5" customHeight="1" x14ac:dyDescent="0.25">
      <c r="A19" s="36"/>
      <c r="B19" s="37"/>
      <c r="C19" s="86"/>
      <c r="D19" s="38"/>
      <c r="E19" s="39"/>
    </row>
    <row r="20" spans="1:5" s="25" customFormat="1" ht="55.5" customHeight="1" x14ac:dyDescent="0.25">
      <c r="A20" s="35" t="s">
        <v>48</v>
      </c>
      <c r="B20" s="54"/>
      <c r="C20" s="86"/>
      <c r="D20" s="35" t="s">
        <v>49</v>
      </c>
      <c r="E20" s="55"/>
    </row>
    <row r="21" spans="1:5" s="25" customFormat="1" ht="4.5" customHeight="1" x14ac:dyDescent="0.25">
      <c r="A21" s="36"/>
      <c r="B21" s="37"/>
      <c r="C21" s="86"/>
      <c r="D21" s="38"/>
      <c r="E21" s="39"/>
    </row>
    <row r="22" spans="1:5" s="25" customFormat="1" ht="45.75" customHeight="1" x14ac:dyDescent="0.25">
      <c r="A22" s="35" t="s">
        <v>3</v>
      </c>
      <c r="B22" s="54"/>
      <c r="C22" s="86"/>
      <c r="D22" s="35" t="s">
        <v>4</v>
      </c>
      <c r="E22" s="55"/>
    </row>
    <row r="23" spans="1:5" s="25" customFormat="1" ht="5.0999999999999996" customHeight="1" x14ac:dyDescent="0.25">
      <c r="A23" s="36"/>
      <c r="B23" s="37"/>
      <c r="C23" s="86"/>
      <c r="D23" s="38"/>
      <c r="E23" s="39"/>
    </row>
    <row r="24" spans="1:5" s="25" customFormat="1" ht="52.5" customHeight="1" x14ac:dyDescent="0.25">
      <c r="A24" s="35" t="s">
        <v>56</v>
      </c>
      <c r="B24" s="54"/>
      <c r="C24" s="86"/>
      <c r="D24" s="35" t="s">
        <v>57</v>
      </c>
      <c r="E24" s="55"/>
    </row>
    <row r="25" spans="1:5" s="25" customFormat="1" ht="5.0999999999999996" customHeight="1" x14ac:dyDescent="0.25">
      <c r="A25" s="36"/>
      <c r="B25" s="37"/>
      <c r="C25" s="86"/>
      <c r="D25" s="66"/>
      <c r="E25" s="39"/>
    </row>
    <row r="26" spans="1:5" s="25" customFormat="1" ht="5.0999999999999996" customHeight="1" x14ac:dyDescent="0.25">
      <c r="A26" s="36"/>
      <c r="B26" s="37"/>
      <c r="C26" s="86"/>
      <c r="D26" s="38"/>
      <c r="E26" s="39"/>
    </row>
    <row r="27" spans="1:5" s="25" customFormat="1" ht="54" customHeight="1" x14ac:dyDescent="0.25">
      <c r="A27" s="35" t="s">
        <v>6</v>
      </c>
      <c r="B27" s="54"/>
      <c r="C27" s="86"/>
      <c r="D27" s="35" t="s">
        <v>5</v>
      </c>
      <c r="E27" s="55"/>
    </row>
    <row r="28" spans="1:5" s="31" customFormat="1" x14ac:dyDescent="0.25">
      <c r="A28" s="30"/>
      <c r="B28" s="18"/>
      <c r="C28" s="36"/>
      <c r="D28" s="18"/>
      <c r="E28" s="19"/>
    </row>
    <row r="29" spans="1:5" s="25" customFormat="1" ht="18" customHeight="1" x14ac:dyDescent="0.25">
      <c r="A29" s="74" t="s">
        <v>17</v>
      </c>
      <c r="B29" s="83"/>
      <c r="C29" s="83"/>
      <c r="D29" s="83"/>
      <c r="E29" s="84"/>
    </row>
    <row r="30" spans="1:5" s="25" customFormat="1" ht="5.0999999999999996" customHeight="1" x14ac:dyDescent="0.25">
      <c r="A30" s="36"/>
      <c r="B30" s="38"/>
      <c r="C30" s="67"/>
      <c r="D30" s="38"/>
      <c r="E30" s="39"/>
    </row>
    <row r="31" spans="1:5" s="25" customFormat="1" ht="39.6" customHeight="1" x14ac:dyDescent="0.25">
      <c r="A31" s="35" t="s">
        <v>7</v>
      </c>
      <c r="B31" s="4"/>
      <c r="C31" s="68"/>
      <c r="D31" s="35" t="s">
        <v>8</v>
      </c>
      <c r="E31" s="56"/>
    </row>
    <row r="32" spans="1:5" s="25" customFormat="1" ht="5.0999999999999996" customHeight="1" x14ac:dyDescent="0.25">
      <c r="A32" s="36"/>
      <c r="B32" s="38"/>
      <c r="C32" s="68"/>
      <c r="D32" s="38"/>
      <c r="E32" s="39"/>
    </row>
    <row r="33" spans="1:5" s="25" customFormat="1" ht="39.6" customHeight="1" x14ac:dyDescent="0.25">
      <c r="A33" s="35" t="s">
        <v>9</v>
      </c>
      <c r="B33" s="4"/>
      <c r="C33" s="68"/>
      <c r="D33" s="35" t="s">
        <v>10</v>
      </c>
      <c r="E33" s="56"/>
    </row>
    <row r="34" spans="1:5" s="25" customFormat="1" ht="5.0999999999999996" customHeight="1" x14ac:dyDescent="0.25">
      <c r="A34" s="36"/>
      <c r="B34" s="38"/>
      <c r="C34" s="68"/>
      <c r="D34" s="38"/>
      <c r="E34" s="39"/>
    </row>
    <row r="35" spans="1:5" s="25" customFormat="1" ht="39.6" customHeight="1" x14ac:dyDescent="0.25">
      <c r="A35" s="35" t="s">
        <v>32</v>
      </c>
      <c r="B35" s="4"/>
      <c r="C35" s="68"/>
      <c r="D35" s="35" t="s">
        <v>33</v>
      </c>
      <c r="E35" s="56"/>
    </row>
    <row r="36" spans="1:5" s="25" customFormat="1" ht="5.0999999999999996" customHeight="1" x14ac:dyDescent="0.25">
      <c r="A36" s="36"/>
      <c r="B36" s="38"/>
      <c r="C36" s="68"/>
      <c r="D36" s="38"/>
      <c r="E36" s="39"/>
    </row>
    <row r="37" spans="1:5" s="25" customFormat="1" ht="39.6" customHeight="1" x14ac:dyDescent="0.25">
      <c r="A37" s="35" t="s">
        <v>11</v>
      </c>
      <c r="B37" s="4"/>
      <c r="C37" s="68"/>
      <c r="D37" s="35" t="s">
        <v>12</v>
      </c>
      <c r="E37" s="56"/>
    </row>
    <row r="38" spans="1:5" s="25" customFormat="1" ht="5.0999999999999996" customHeight="1" x14ac:dyDescent="0.25">
      <c r="A38" s="36"/>
      <c r="B38" s="38"/>
      <c r="C38" s="68"/>
      <c r="D38" s="38"/>
      <c r="E38" s="39"/>
    </row>
    <row r="39" spans="1:5" s="25" customFormat="1" ht="39.6" customHeight="1" x14ac:dyDescent="0.25">
      <c r="A39" s="35" t="s">
        <v>13</v>
      </c>
      <c r="B39" s="4"/>
      <c r="C39" s="68"/>
      <c r="D39" s="35" t="s">
        <v>13</v>
      </c>
      <c r="E39" s="56"/>
    </row>
    <row r="40" spans="1:5" s="25" customFormat="1" ht="5.0999999999999996" customHeight="1" x14ac:dyDescent="0.25">
      <c r="A40" s="22"/>
      <c r="B40" s="23"/>
      <c r="C40" s="68"/>
      <c r="D40" s="23"/>
      <c r="E40" s="24"/>
    </row>
    <row r="41" spans="1:5" s="25" customFormat="1" ht="39.6" customHeight="1" x14ac:dyDescent="0.25">
      <c r="A41" s="40" t="s">
        <v>14</v>
      </c>
      <c r="B41" s="41">
        <f>SUM(B29:B39)</f>
        <v>0</v>
      </c>
      <c r="C41" s="68"/>
      <c r="D41" s="40" t="s">
        <v>15</v>
      </c>
      <c r="E41" s="57">
        <f>SUM(E29:E39)</f>
        <v>0</v>
      </c>
    </row>
    <row r="42" spans="1:5" s="25" customFormat="1" ht="5.0999999999999996" customHeight="1" x14ac:dyDescent="0.25">
      <c r="A42" s="22"/>
      <c r="B42" s="23"/>
      <c r="C42" s="68"/>
      <c r="D42" s="23"/>
      <c r="E42" s="24"/>
    </row>
    <row r="43" spans="1:5" s="80" customFormat="1" ht="11.25" customHeight="1" x14ac:dyDescent="0.25">
      <c r="A43" s="79"/>
    </row>
    <row r="44" spans="1:5" s="42" customFormat="1" ht="11.25" customHeight="1" x14ac:dyDescent="0.25">
      <c r="A44" s="26"/>
    </row>
    <row r="45" spans="1:5" s="61" customFormat="1" ht="11.25" customHeight="1" x14ac:dyDescent="0.25">
      <c r="A45" s="60"/>
    </row>
    <row r="46" spans="1:5" s="61" customFormat="1" ht="11.25" customHeight="1" x14ac:dyDescent="0.25">
      <c r="A46" s="60"/>
    </row>
    <row r="47" spans="1:5" s="61" customFormat="1" ht="11.25" customHeight="1" x14ac:dyDescent="0.25">
      <c r="A47" s="60"/>
    </row>
    <row r="48" spans="1:5" s="61" customFormat="1" ht="11.25" customHeight="1" x14ac:dyDescent="0.25">
      <c r="A48" s="60"/>
    </row>
    <row r="49" spans="1:5" s="61" customFormat="1" ht="11.25" customHeight="1" x14ac:dyDescent="0.25">
      <c r="A49" s="60"/>
    </row>
    <row r="50" spans="1:5" s="61" customFormat="1" ht="11.25" customHeight="1" x14ac:dyDescent="0.25">
      <c r="A50" s="60"/>
    </row>
    <row r="51" spans="1:5" s="61" customFormat="1" ht="11.25" customHeight="1" x14ac:dyDescent="0.25">
      <c r="A51" s="60"/>
    </row>
    <row r="52" spans="1:5" s="42" customFormat="1" ht="11.25" customHeight="1" x14ac:dyDescent="0.25">
      <c r="A52" s="26"/>
    </row>
    <row r="53" spans="1:5" s="42" customFormat="1" ht="11.25" customHeight="1" x14ac:dyDescent="0.25">
      <c r="A53" s="26"/>
    </row>
    <row r="54" spans="1:5" s="42" customFormat="1" ht="11.25" customHeight="1" x14ac:dyDescent="0.25">
      <c r="A54" s="26"/>
    </row>
    <row r="55" spans="1:5" s="42" customFormat="1" ht="11.25" customHeight="1" x14ac:dyDescent="0.25">
      <c r="A55" s="26"/>
    </row>
    <row r="56" spans="1:5" s="42" customFormat="1" ht="11.25" customHeight="1" x14ac:dyDescent="0.25">
      <c r="A56" s="26"/>
    </row>
    <row r="57" spans="1:5" s="61" customFormat="1" ht="11.25" customHeight="1" x14ac:dyDescent="0.25">
      <c r="A57" s="60"/>
    </row>
    <row r="58" spans="1:5" s="61" customFormat="1" ht="11.25" customHeight="1" x14ac:dyDescent="0.25">
      <c r="A58" s="60"/>
    </row>
    <row r="59" spans="1:5" s="61" customFormat="1" ht="11.25" customHeight="1" x14ac:dyDescent="0.25">
      <c r="A59" s="60"/>
    </row>
    <row r="60" spans="1:5" s="63" customFormat="1" ht="11.25" customHeight="1" x14ac:dyDescent="0.25">
      <c r="A60" s="62"/>
    </row>
    <row r="61" spans="1:5" s="63" customFormat="1" ht="11.25" customHeight="1" x14ac:dyDescent="0.25">
      <c r="A61" s="62"/>
    </row>
    <row r="62" spans="1:5" s="42" customFormat="1" ht="11.25" customHeight="1" x14ac:dyDescent="0.25">
      <c r="A62" s="26"/>
    </row>
    <row r="63" spans="1:5" s="43" customFormat="1" ht="18.75" x14ac:dyDescent="0.25">
      <c r="A63" s="74" t="s">
        <v>27</v>
      </c>
      <c r="B63" s="75"/>
      <c r="C63" s="75"/>
      <c r="D63" s="75"/>
      <c r="E63" s="76"/>
    </row>
    <row r="64" spans="1:5" s="25" customFormat="1" ht="5.0999999999999996" customHeight="1" x14ac:dyDescent="0.25">
      <c r="A64" s="22"/>
      <c r="B64" s="23"/>
      <c r="C64" s="22"/>
      <c r="D64" s="23"/>
      <c r="E64" s="24"/>
    </row>
    <row r="65" spans="1:5" s="25" customFormat="1" ht="49.5" customHeight="1" x14ac:dyDescent="0.25">
      <c r="A65" s="29" t="s">
        <v>28</v>
      </c>
      <c r="B65" s="77"/>
      <c r="C65" s="78"/>
      <c r="D65" s="78"/>
      <c r="E65" s="78"/>
    </row>
    <row r="66" spans="1:5" s="31" customFormat="1" x14ac:dyDescent="0.25">
      <c r="A66" s="30"/>
      <c r="B66" s="18"/>
      <c r="C66" s="42"/>
      <c r="D66" s="18"/>
      <c r="E66" s="19"/>
    </row>
    <row r="67" spans="1:5" s="43" customFormat="1" ht="18.75" x14ac:dyDescent="0.25">
      <c r="A67" s="69" t="s">
        <v>1</v>
      </c>
      <c r="B67" s="69"/>
      <c r="C67" s="69"/>
      <c r="D67" s="69"/>
      <c r="E67" s="69"/>
    </row>
    <row r="68" spans="1:5" s="25" customFormat="1" ht="5.0999999999999996" customHeight="1" x14ac:dyDescent="0.25">
      <c r="A68" s="36"/>
      <c r="B68" s="38"/>
      <c r="C68" s="44"/>
      <c r="D68" s="38"/>
      <c r="E68" s="39"/>
    </row>
    <row r="69" spans="1:5" s="25" customFormat="1" ht="39.6" customHeight="1" x14ac:dyDescent="0.25">
      <c r="A69" s="64" t="s">
        <v>54</v>
      </c>
      <c r="B69" s="4"/>
      <c r="C69" s="45"/>
      <c r="D69" s="35" t="s">
        <v>55</v>
      </c>
      <c r="E69" s="56"/>
    </row>
    <row r="70" spans="1:5" s="25" customFormat="1" ht="5.0999999999999996" customHeight="1" x14ac:dyDescent="0.25">
      <c r="A70" s="36"/>
      <c r="B70" s="38"/>
      <c r="C70" s="72"/>
      <c r="D70" s="38"/>
      <c r="E70" s="39"/>
    </row>
    <row r="71" spans="1:5" s="25" customFormat="1" ht="39.6" customHeight="1" x14ac:dyDescent="0.25">
      <c r="A71" s="35" t="s">
        <v>26</v>
      </c>
      <c r="B71" s="4"/>
      <c r="C71" s="72"/>
      <c r="D71" s="35" t="s">
        <v>29</v>
      </c>
      <c r="E71" s="56"/>
    </row>
    <row r="72" spans="1:5" s="25" customFormat="1" ht="5.0999999999999996" customHeight="1" x14ac:dyDescent="0.25">
      <c r="A72" s="36"/>
      <c r="B72" s="38"/>
      <c r="C72" s="72"/>
      <c r="D72" s="38"/>
      <c r="E72" s="39"/>
    </row>
    <row r="73" spans="1:5" s="25" customFormat="1" ht="39.6" customHeight="1" x14ac:dyDescent="0.25">
      <c r="A73" s="35" t="s">
        <v>30</v>
      </c>
      <c r="B73" s="4"/>
      <c r="C73" s="72"/>
      <c r="D73" s="35" t="s">
        <v>31</v>
      </c>
      <c r="E73" s="56"/>
    </row>
    <row r="74" spans="1:5" s="25" customFormat="1" ht="5.0999999999999996" customHeight="1" x14ac:dyDescent="0.25">
      <c r="A74" s="36"/>
      <c r="B74" s="38"/>
      <c r="C74" s="72"/>
      <c r="D74" s="38"/>
      <c r="E74" s="39"/>
    </row>
    <row r="75" spans="1:5" s="25" customFormat="1" ht="39.6" customHeight="1" x14ac:dyDescent="0.25">
      <c r="A75" s="35" t="s">
        <v>18</v>
      </c>
      <c r="B75" s="4"/>
      <c r="C75" s="72"/>
      <c r="D75" s="35" t="s">
        <v>19</v>
      </c>
      <c r="E75" s="56"/>
    </row>
    <row r="76" spans="1:5" s="25" customFormat="1" ht="5.0999999999999996" customHeight="1" x14ac:dyDescent="0.25">
      <c r="A76" s="22"/>
      <c r="B76" s="23"/>
      <c r="C76" s="72"/>
      <c r="D76" s="23"/>
      <c r="E76" s="24"/>
    </row>
    <row r="77" spans="1:5" s="25" customFormat="1" ht="39.6" customHeight="1" x14ac:dyDescent="0.25">
      <c r="A77" s="46" t="s">
        <v>22</v>
      </c>
      <c r="B77" s="47">
        <f>SUM(B68:B75)</f>
        <v>0</v>
      </c>
      <c r="C77" s="72"/>
      <c r="D77" s="48" t="s">
        <v>23</v>
      </c>
      <c r="E77" s="49">
        <f>SUM(E68:E75)</f>
        <v>0</v>
      </c>
    </row>
    <row r="78" spans="1:5" s="25" customFormat="1" ht="5.0999999999999996" customHeight="1" x14ac:dyDescent="0.25">
      <c r="A78" s="22"/>
      <c r="B78" s="23"/>
      <c r="C78" s="72"/>
      <c r="D78" s="23"/>
      <c r="E78" s="24"/>
    </row>
    <row r="79" spans="1:5" s="25" customFormat="1" ht="39.6" customHeight="1" x14ac:dyDescent="0.25">
      <c r="A79" s="35" t="s">
        <v>45</v>
      </c>
      <c r="B79" s="16">
        <f>'Berechnung erw. BAK-Beitrag'!$A$14</f>
        <v>0</v>
      </c>
      <c r="C79" s="72"/>
      <c r="D79" s="35" t="s">
        <v>46</v>
      </c>
      <c r="E79" s="58">
        <f>'Berechnung eff. BAK-Beitrag'!$A$14</f>
        <v>0</v>
      </c>
    </row>
    <row r="80" spans="1:5" s="25" customFormat="1" ht="5.0999999999999996" customHeight="1" x14ac:dyDescent="0.25">
      <c r="A80" s="36"/>
      <c r="B80" s="38"/>
      <c r="C80" s="72"/>
      <c r="D80" s="38"/>
      <c r="E80" s="24"/>
    </row>
    <row r="81" spans="1:5" s="25" customFormat="1" ht="39.6" customHeight="1" x14ac:dyDescent="0.25">
      <c r="A81" s="50" t="s">
        <v>20</v>
      </c>
      <c r="B81" s="41">
        <f>SUM(B77:B79)</f>
        <v>0</v>
      </c>
      <c r="C81" s="72"/>
      <c r="D81" s="50" t="s">
        <v>21</v>
      </c>
      <c r="E81" s="57">
        <f>SUM(E77:E79)</f>
        <v>0</v>
      </c>
    </row>
    <row r="82" spans="1:5" s="25" customFormat="1" ht="5.0999999999999996" customHeight="1" x14ac:dyDescent="0.25">
      <c r="A82" s="22"/>
      <c r="B82" s="23"/>
      <c r="C82" s="72"/>
      <c r="D82" s="23"/>
      <c r="E82" s="24"/>
    </row>
    <row r="83" spans="1:5" s="25" customFormat="1" ht="39.6" customHeight="1" x14ac:dyDescent="0.25">
      <c r="A83" s="46" t="s">
        <v>42</v>
      </c>
      <c r="B83" s="51">
        <f>SUM(B81-B41)</f>
        <v>0</v>
      </c>
      <c r="C83" s="72"/>
      <c r="D83" s="46" t="s">
        <v>25</v>
      </c>
      <c r="E83" s="52">
        <f>SUM(E81-E41)</f>
        <v>0</v>
      </c>
    </row>
    <row r="84" spans="1:5" s="31" customFormat="1" x14ac:dyDescent="0.25">
      <c r="A84" s="30"/>
      <c r="B84" s="18"/>
      <c r="C84" s="73"/>
      <c r="D84" s="18"/>
      <c r="E84" s="19"/>
    </row>
    <row r="85" spans="1:5" s="43" customFormat="1" ht="18.75" x14ac:dyDescent="0.25">
      <c r="A85" s="69" t="s">
        <v>47</v>
      </c>
      <c r="B85" s="69"/>
      <c r="C85" s="69"/>
      <c r="D85" s="69"/>
      <c r="E85" s="69"/>
    </row>
    <row r="86" spans="1:5" s="25" customFormat="1" ht="5.0999999999999996" customHeight="1" x14ac:dyDescent="0.25">
      <c r="A86" s="22"/>
      <c r="B86" s="23"/>
      <c r="C86" s="53"/>
      <c r="D86" s="23"/>
      <c r="E86" s="24"/>
    </row>
    <row r="87" spans="1:5" s="31" customFormat="1" ht="125.25" customHeight="1" x14ac:dyDescent="0.25">
      <c r="A87" s="70"/>
      <c r="B87" s="71"/>
      <c r="C87" s="71"/>
      <c r="D87" s="71"/>
      <c r="E87" s="71"/>
    </row>
    <row r="88" spans="1:5" s="30" customFormat="1" x14ac:dyDescent="0.25"/>
    <row r="89" spans="1:5" x14ac:dyDescent="0.25">
      <c r="C89" s="5"/>
    </row>
    <row r="90" spans="1:5" x14ac:dyDescent="0.25">
      <c r="C90" s="5"/>
    </row>
  </sheetData>
  <sheetProtection algorithmName="SHA-512" hashValue="bRqJgofPCd9Il1QREudrOoposphV5va9dnpIbluq5vyARN/ufGF0uDcBH5Se1jWHNz/LibSSgEjT/iUX8SSZAA==" saltValue="hkiu9nhIg9u7jeXqpexFLg==" spinCount="100000" sheet="1" selectLockedCells="1"/>
  <customSheetViews>
    <customSheetView guid="{2B0D0018-C70B-41D8-A945-7579ADD5B75D}" showPageBreaks="1" showGridLines="0" fitToPage="1" hiddenRows="1" view="pageLayout">
      <selection activeCell="E24" sqref="E24"/>
      <pageMargins left="0.7" right="0.7" top="0.78740157499999996" bottom="0.78740157499999996" header="0.3" footer="0.3"/>
      <pageSetup paperSize="9" scale="66" fitToHeight="0" orientation="portrait" r:id="rId1"/>
      <headerFooter>
        <oddHeader>&amp;L&amp;G</oddHeader>
        <oddFooter>&amp;R&amp;9(&amp;P/&amp;N)</oddFooter>
      </headerFooter>
    </customSheetView>
  </customSheetViews>
  <mergeCells count="18">
    <mergeCell ref="A15:E15"/>
    <mergeCell ref="A29:E29"/>
    <mergeCell ref="C16:C27"/>
    <mergeCell ref="A2:E2"/>
    <mergeCell ref="A4:E4"/>
    <mergeCell ref="D13:E13"/>
    <mergeCell ref="A13:B13"/>
    <mergeCell ref="B6:E6"/>
    <mergeCell ref="B8:E8"/>
    <mergeCell ref="C9:C14"/>
    <mergeCell ref="C30:C42"/>
    <mergeCell ref="A85:E85"/>
    <mergeCell ref="A87:E87"/>
    <mergeCell ref="C70:C84"/>
    <mergeCell ref="A67:E67"/>
    <mergeCell ref="A63:E63"/>
    <mergeCell ref="B65:E65"/>
    <mergeCell ref="A43:XFD43"/>
  </mergeCells>
  <conditionalFormatting sqref="B83">
    <cfRule type="cellIs" dxfId="3" priority="2" operator="greaterThan">
      <formula>0</formula>
    </cfRule>
    <cfRule type="cellIs" dxfId="2" priority="4" operator="lessThan">
      <formula>0</formula>
    </cfRule>
  </conditionalFormatting>
  <conditionalFormatting sqref="E83">
    <cfRule type="cellIs" dxfId="1" priority="1" operator="greaterThan">
      <formula>0</formula>
    </cfRule>
    <cfRule type="cellIs" dxfId="0" priority="3" operator="lessThan">
      <formula>0</formula>
    </cfRule>
  </conditionalFormatting>
  <dataValidations count="2">
    <dataValidation type="decimal" operator="greaterThanOrEqual" allowBlank="1" showInputMessage="1" showErrorMessage="1" sqref="B31:B39 B69:B75 E69:E75 E31:E39">
      <formula1>0</formula1>
    </dataValidation>
    <dataValidation type="whole" operator="greaterThanOrEqual" allowBlank="1" showInputMessage="1" showErrorMessage="1" sqref="E17:E27 B17:B27">
      <formula1>0</formula1>
    </dataValidation>
  </dataValidations>
  <pageMargins left="0.7" right="0.7" top="0.78740157499999996" bottom="0.78740157499999996" header="0.3" footer="0.3"/>
  <pageSetup paperSize="9" scale="66" fitToHeight="0" orientation="portrait" r:id="rId2"/>
  <headerFooter>
    <oddHeader>&amp;L&amp;G</oddHeader>
    <oddFooter>&amp;R&amp;9(&amp;P/&amp;N)</oddFooter>
  </headerFooter>
  <ignoredErrors>
    <ignoredError sqref="B79" unlockedFormula="1"/>
  </ignoredError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4"/>
  <sheetViews>
    <sheetView workbookViewId="0">
      <selection activeCell="F22" sqref="F22"/>
    </sheetView>
  </sheetViews>
  <sheetFormatPr baseColWidth="10" defaultRowHeight="15" x14ac:dyDescent="0.25"/>
  <cols>
    <col min="1" max="1" width="20" customWidth="1"/>
    <col min="2" max="2" width="22.7109375" customWidth="1"/>
    <col min="3" max="3" width="19.85546875" customWidth="1"/>
    <col min="4" max="4" width="16.85546875" customWidth="1"/>
    <col min="5" max="6" width="21.140625" customWidth="1"/>
    <col min="7" max="7" width="15.7109375" customWidth="1"/>
  </cols>
  <sheetData>
    <row r="1" spans="1:7" ht="38.25" x14ac:dyDescent="0.25">
      <c r="A1" s="105" t="s">
        <v>35</v>
      </c>
      <c r="B1" s="106"/>
      <c r="C1" s="6" t="s">
        <v>36</v>
      </c>
      <c r="D1" s="6" t="s">
        <v>37</v>
      </c>
      <c r="E1" s="6" t="s">
        <v>44</v>
      </c>
      <c r="F1" s="7" t="s">
        <v>43</v>
      </c>
      <c r="G1" s="7" t="s">
        <v>38</v>
      </c>
    </row>
    <row r="2" spans="1:7" x14ac:dyDescent="0.25">
      <c r="A2" s="8">
        <v>5</v>
      </c>
      <c r="B2" s="8">
        <v>19</v>
      </c>
      <c r="C2" s="9">
        <v>40</v>
      </c>
      <c r="D2" s="13">
        <f>Formular!$B$20</f>
        <v>0</v>
      </c>
      <c r="E2" s="14">
        <f t="shared" ref="E2:E8" si="0">PRODUCT(C2:D2)</f>
        <v>0</v>
      </c>
      <c r="F2" s="14">
        <f>IF(AND(E2&lt;400),0,IF(AND(E2&gt;=400),E2))</f>
        <v>0</v>
      </c>
      <c r="G2" s="14">
        <f>MAX(0,MIN(F2,800))</f>
        <v>0</v>
      </c>
    </row>
    <row r="3" spans="1:7" x14ac:dyDescent="0.25">
      <c r="A3" s="8">
        <v>20</v>
      </c>
      <c r="B3" s="8">
        <v>39</v>
      </c>
      <c r="C3" s="9">
        <v>60</v>
      </c>
      <c r="D3" s="13">
        <f>Formular!$B$20</f>
        <v>0</v>
      </c>
      <c r="E3" s="14">
        <f t="shared" si="0"/>
        <v>0</v>
      </c>
      <c r="F3" s="14">
        <f>IF(AND(E3&lt;600),0,IF(AND(E3&gt;=600),E3))</f>
        <v>0</v>
      </c>
      <c r="G3" s="14">
        <f>MAX(0,MIN(F3,1200))</f>
        <v>0</v>
      </c>
    </row>
    <row r="4" spans="1:7" x14ac:dyDescent="0.25">
      <c r="A4" s="8">
        <v>40</v>
      </c>
      <c r="B4" s="8">
        <v>59</v>
      </c>
      <c r="C4" s="9">
        <v>80</v>
      </c>
      <c r="D4" s="13">
        <f>Formular!$B$20</f>
        <v>0</v>
      </c>
      <c r="E4" s="14">
        <f t="shared" si="0"/>
        <v>0</v>
      </c>
      <c r="F4" s="14">
        <f>IF(AND(E4&lt;800),0,IF(AND(E4&gt;=800),E4))</f>
        <v>0</v>
      </c>
      <c r="G4" s="14">
        <f>MAX(0,MIN(F4,1600))</f>
        <v>0</v>
      </c>
    </row>
    <row r="5" spans="1:7" x14ac:dyDescent="0.25">
      <c r="A5" s="8">
        <v>60</v>
      </c>
      <c r="B5" s="8">
        <v>79</v>
      </c>
      <c r="C5" s="9">
        <v>100</v>
      </c>
      <c r="D5" s="13">
        <f>Formular!$B$20</f>
        <v>0</v>
      </c>
      <c r="E5" s="14">
        <f t="shared" si="0"/>
        <v>0</v>
      </c>
      <c r="F5" s="14">
        <f>IF(AND(E5&lt;1000),0,IF(AND(E5&gt;=1000),E5))</f>
        <v>0</v>
      </c>
      <c r="G5" s="14">
        <f>MAX(0,MIN(F5,2000))</f>
        <v>0</v>
      </c>
    </row>
    <row r="6" spans="1:7" x14ac:dyDescent="0.25">
      <c r="A6" s="8">
        <v>80</v>
      </c>
      <c r="B6" s="8">
        <v>99</v>
      </c>
      <c r="C6" s="9">
        <v>120</v>
      </c>
      <c r="D6" s="13">
        <f>Formular!$B$20</f>
        <v>0</v>
      </c>
      <c r="E6" s="14">
        <f t="shared" si="0"/>
        <v>0</v>
      </c>
      <c r="F6" s="14">
        <f>IF(AND(E6&lt;1200),0,IF(AND(E6&gt;=1200),E6))</f>
        <v>0</v>
      </c>
      <c r="G6" s="14">
        <f>MAX(0,MIN(F6,2400))</f>
        <v>0</v>
      </c>
    </row>
    <row r="7" spans="1:7" x14ac:dyDescent="0.25">
      <c r="A7" s="8">
        <v>100</v>
      </c>
      <c r="B7" s="8">
        <v>119</v>
      </c>
      <c r="C7" s="9">
        <v>140</v>
      </c>
      <c r="D7" s="13">
        <f>Formular!$B$20</f>
        <v>0</v>
      </c>
      <c r="E7" s="14">
        <f t="shared" si="0"/>
        <v>0</v>
      </c>
      <c r="F7" s="14">
        <f>IF(AND(E7&lt;1400),0,IF(AND(E7&gt;=1400),E7))</f>
        <v>0</v>
      </c>
      <c r="G7" s="14">
        <f>MAX(0,MIN(F7,2800))</f>
        <v>0</v>
      </c>
    </row>
    <row r="8" spans="1:7" x14ac:dyDescent="0.25">
      <c r="A8" s="8">
        <v>120</v>
      </c>
      <c r="B8" s="8" t="s">
        <v>39</v>
      </c>
      <c r="C8" s="9">
        <v>160</v>
      </c>
      <c r="D8" s="13">
        <f>Formular!$B$20</f>
        <v>0</v>
      </c>
      <c r="E8" s="14">
        <f t="shared" si="0"/>
        <v>0</v>
      </c>
      <c r="F8" s="14">
        <f>IF(AND(E8&lt;1600),0,IF(AND(E8&gt;=1600),E8))</f>
        <v>0</v>
      </c>
      <c r="G8" s="14">
        <f>MAX(0,MIN(F8,3200))</f>
        <v>0</v>
      </c>
    </row>
    <row r="10" spans="1:7" x14ac:dyDescent="0.25">
      <c r="A10" s="104" t="s">
        <v>40</v>
      </c>
      <c r="B10" s="104"/>
    </row>
    <row r="11" spans="1:7" x14ac:dyDescent="0.25">
      <c r="A11" s="10">
        <f>Formular!$B$22</f>
        <v>0</v>
      </c>
      <c r="B11" s="15"/>
    </row>
    <row r="12" spans="1:7" x14ac:dyDescent="0.25">
      <c r="A12" s="11"/>
      <c r="B12" s="11"/>
    </row>
    <row r="13" spans="1:7" x14ac:dyDescent="0.25">
      <c r="A13" s="104" t="s">
        <v>41</v>
      </c>
      <c r="B13" s="104"/>
    </row>
    <row r="14" spans="1:7" x14ac:dyDescent="0.25">
      <c r="A14" s="12">
        <f>IF(AND(A11&lt;5),0,(IF(AND(A11&gt;=5,A11&lt;=19),G2,IF(AND(A11&gt;=20,A11&lt;=39),G3,IF(AND(A11&gt;=40,A11&lt;=59),G4,IF(AND(A11&gt;=60,A11&lt;=79),G5,IF(AND(A11&gt;=80,A11&lt;=99),G6,IF(AND(A11&gt;=100,A11&lt;=119),G7,IF(AND(A11&gt;=120),G8)))))))))</f>
        <v>0</v>
      </c>
    </row>
  </sheetData>
  <sheetProtection algorithmName="SHA-512" hashValue="s12uyPrwVIQxMHFPARZt4u97KfUWO1fKm90a7E+Wr5Puyh2W5Cx+sFLrmxKuQ6W/oDuMTTNxqV6xFmtvtnf5Ag==" saltValue="p69PZoxSjR8aKHpUb4VkLg==" spinCount="100000" sheet="1" objects="1" selectLockedCells="1"/>
  <customSheetViews>
    <customSheetView guid="{2B0D0018-C70B-41D8-A945-7579ADD5B75D}" state="hidden">
      <selection activeCell="F22" sqref="F22"/>
      <pageMargins left="0.7" right="0.7" top="0.78740157499999996" bottom="0.78740157499999996" header="0.3" footer="0.3"/>
    </customSheetView>
  </customSheetViews>
  <mergeCells count="3">
    <mergeCell ref="A13:B13"/>
    <mergeCell ref="A1:B1"/>
    <mergeCell ref="A10:B10"/>
  </mergeCells>
  <pageMargins left="0.7" right="0.7" top="0.78740157499999996" bottom="0.78740157499999996" header="0.3" footer="0.3"/>
  <ignoredErrors>
    <ignoredError sqref="F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4"/>
  <sheetViews>
    <sheetView workbookViewId="0">
      <selection activeCell="E1" sqref="E1"/>
    </sheetView>
  </sheetViews>
  <sheetFormatPr baseColWidth="10" defaultRowHeight="15" x14ac:dyDescent="0.25"/>
  <cols>
    <col min="1" max="1" width="20" customWidth="1"/>
    <col min="2" max="2" width="22.7109375" customWidth="1"/>
    <col min="3" max="3" width="19.85546875" customWidth="1"/>
    <col min="4" max="4" width="16.85546875" customWidth="1"/>
    <col min="5" max="6" width="21.140625" customWidth="1"/>
    <col min="7" max="7" width="15.7109375" customWidth="1"/>
  </cols>
  <sheetData>
    <row r="1" spans="1:7" ht="38.25" x14ac:dyDescent="0.25">
      <c r="A1" s="105" t="s">
        <v>35</v>
      </c>
      <c r="B1" s="106"/>
      <c r="C1" s="6" t="s">
        <v>36</v>
      </c>
      <c r="D1" s="6" t="s">
        <v>37</v>
      </c>
      <c r="E1" s="6" t="s">
        <v>44</v>
      </c>
      <c r="F1" s="7" t="s">
        <v>43</v>
      </c>
      <c r="G1" s="7" t="s">
        <v>38</v>
      </c>
    </row>
    <row r="2" spans="1:7" x14ac:dyDescent="0.25">
      <c r="A2" s="8">
        <v>5</v>
      </c>
      <c r="B2" s="8">
        <v>19</v>
      </c>
      <c r="C2" s="9">
        <v>40</v>
      </c>
      <c r="D2" s="13">
        <f>Formular!$E$20</f>
        <v>0</v>
      </c>
      <c r="E2" s="14">
        <f>PRODUCT(C2:D2)</f>
        <v>0</v>
      </c>
      <c r="F2" s="14">
        <f>IF(AND(E2&lt;400),0,IF(AND(E2&gt;=400),E2))</f>
        <v>0</v>
      </c>
      <c r="G2" s="14">
        <f>MAX(0,MIN(F2,800))</f>
        <v>0</v>
      </c>
    </row>
    <row r="3" spans="1:7" x14ac:dyDescent="0.25">
      <c r="A3" s="8">
        <v>20</v>
      </c>
      <c r="B3" s="8">
        <v>39</v>
      </c>
      <c r="C3" s="9">
        <v>60</v>
      </c>
      <c r="D3" s="13">
        <f>Formular!$E$20</f>
        <v>0</v>
      </c>
      <c r="E3" s="14">
        <f t="shared" ref="E3:E8" si="0">PRODUCT(C3:D3)</f>
        <v>0</v>
      </c>
      <c r="F3" s="14">
        <f>IF(AND(E3&lt;600),0,IF(AND(E3&gt;=600),E3))</f>
        <v>0</v>
      </c>
      <c r="G3" s="14">
        <f>MAX(0,MIN(F3,1200))</f>
        <v>0</v>
      </c>
    </row>
    <row r="4" spans="1:7" x14ac:dyDescent="0.25">
      <c r="A4" s="8">
        <v>40</v>
      </c>
      <c r="B4" s="8">
        <v>59</v>
      </c>
      <c r="C4" s="9">
        <v>80</v>
      </c>
      <c r="D4" s="13">
        <f>Formular!$E$20</f>
        <v>0</v>
      </c>
      <c r="E4" s="14">
        <f t="shared" si="0"/>
        <v>0</v>
      </c>
      <c r="F4" s="14">
        <f>IF(AND(E4&lt;800),0,IF(AND(E4&gt;=800),E4))</f>
        <v>0</v>
      </c>
      <c r="G4" s="14">
        <f>MAX(0,MIN(F4,1600))</f>
        <v>0</v>
      </c>
    </row>
    <row r="5" spans="1:7" x14ac:dyDescent="0.25">
      <c r="A5" s="8">
        <v>60</v>
      </c>
      <c r="B5" s="8">
        <v>79</v>
      </c>
      <c r="C5" s="9">
        <v>100</v>
      </c>
      <c r="D5" s="13">
        <f>Formular!$E$20</f>
        <v>0</v>
      </c>
      <c r="E5" s="14">
        <f t="shared" si="0"/>
        <v>0</v>
      </c>
      <c r="F5" s="14">
        <f>IF(AND(E5&lt;1000),0,IF(AND(E5&gt;=1000),E5))</f>
        <v>0</v>
      </c>
      <c r="G5" s="14">
        <f>MAX(0,MIN(F5,2000))</f>
        <v>0</v>
      </c>
    </row>
    <row r="6" spans="1:7" x14ac:dyDescent="0.25">
      <c r="A6" s="8">
        <v>80</v>
      </c>
      <c r="B6" s="8">
        <v>99</v>
      </c>
      <c r="C6" s="9">
        <v>120</v>
      </c>
      <c r="D6" s="13">
        <f>Formular!$E$20</f>
        <v>0</v>
      </c>
      <c r="E6" s="14">
        <f t="shared" si="0"/>
        <v>0</v>
      </c>
      <c r="F6" s="14">
        <f>IF(AND(E6&lt;1200),0,IF(AND(E6&gt;=1200),E6))</f>
        <v>0</v>
      </c>
      <c r="G6" s="14">
        <f>MAX(0,MIN(F6,2400))</f>
        <v>0</v>
      </c>
    </row>
    <row r="7" spans="1:7" x14ac:dyDescent="0.25">
      <c r="A7" s="8">
        <v>100</v>
      </c>
      <c r="B7" s="8">
        <v>119</v>
      </c>
      <c r="C7" s="9">
        <v>140</v>
      </c>
      <c r="D7" s="13">
        <f>Formular!$E$20</f>
        <v>0</v>
      </c>
      <c r="E7" s="14">
        <f t="shared" si="0"/>
        <v>0</v>
      </c>
      <c r="F7" s="14">
        <f>IF(AND(E7&lt;1400),0,IF(AND(E7&gt;=1400),E7))</f>
        <v>0</v>
      </c>
      <c r="G7" s="14">
        <f>MAX(0,MIN(F7,2800))</f>
        <v>0</v>
      </c>
    </row>
    <row r="8" spans="1:7" x14ac:dyDescent="0.25">
      <c r="A8" s="8">
        <v>120</v>
      </c>
      <c r="B8" s="8" t="s">
        <v>39</v>
      </c>
      <c r="C8" s="9">
        <v>160</v>
      </c>
      <c r="D8" s="13">
        <f>Formular!$E$20</f>
        <v>0</v>
      </c>
      <c r="E8" s="14">
        <f t="shared" si="0"/>
        <v>0</v>
      </c>
      <c r="F8" s="14">
        <f>IF(AND(E8&lt;1600),0,IF(AND(E8&gt;=1600),E8))</f>
        <v>0</v>
      </c>
      <c r="G8" s="14">
        <f>MAX(0,MIN(F8,3200))</f>
        <v>0</v>
      </c>
    </row>
    <row r="10" spans="1:7" x14ac:dyDescent="0.25">
      <c r="A10" s="104" t="s">
        <v>40</v>
      </c>
      <c r="B10" s="104"/>
    </row>
    <row r="11" spans="1:7" x14ac:dyDescent="0.25">
      <c r="A11" s="10">
        <f>Formular!$E$22</f>
        <v>0</v>
      </c>
      <c r="B11" s="15"/>
    </row>
    <row r="13" spans="1:7" x14ac:dyDescent="0.25">
      <c r="A13" s="104" t="s">
        <v>41</v>
      </c>
      <c r="B13" s="104"/>
    </row>
    <row r="14" spans="1:7" x14ac:dyDescent="0.25">
      <c r="A14" s="12">
        <f>IF(AND(A11&lt;5),0,IF(AND(A11&gt;=5,A11&lt;=19),G2,IF(AND(A11&gt;=20,A11&lt;=39),G3,IF(AND(A11&gt;=40,A11&lt;=59),G4,IF(AND(A11&gt;=60,A11&lt;=79),G5,IF(AND(A11&gt;=80,A11&lt;=99),G6,IF(AND(A11&gt;=100,A11&lt;=119),G7,IF(AND(A11&gt;=120),G8))))))))</f>
        <v>0</v>
      </c>
    </row>
  </sheetData>
  <sheetProtection algorithmName="SHA-512" hashValue="0xLUWRbPcNMMOo6nfzykO4CsKoZDSvlQPG6O2/FoF6nFxtlML4qI7MbPw8gDhySEPu3UvfNYP4na73v/QyQHcA==" saltValue="FXWsrO3pbmoc6mXfveAHUQ==" spinCount="100000" sheet="1" objects="1" selectLockedCells="1"/>
  <customSheetViews>
    <customSheetView guid="{2B0D0018-C70B-41D8-A945-7579ADD5B75D}" state="hidden">
      <selection activeCell="E1" sqref="E1"/>
      <pageMargins left="0.7" right="0.7" top="0.78740157499999996" bottom="0.78740157499999996" header="0.3" footer="0.3"/>
    </customSheetView>
  </customSheetViews>
  <mergeCells count="3">
    <mergeCell ref="A1:B1"/>
    <mergeCell ref="A10:B10"/>
    <mergeCell ref="A13:B13"/>
  </mergeCells>
  <pageMargins left="0.7" right="0.7" top="0.78740157499999996" bottom="0.78740157499999996" header="0.3" footer="0.3"/>
  <ignoredErrors>
    <ignoredError sqref="F3"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Formular</vt:lpstr>
      <vt:lpstr>Berechnung erw. BAK-Beitrag</vt:lpstr>
      <vt:lpstr>Berechnung eff. BAK-Beitrag</vt:lpstr>
    </vt:vector>
  </TitlesOfParts>
  <Company>RPC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Kämpfer</dc:creator>
  <cp:lastModifiedBy>Manuela Celi</cp:lastModifiedBy>
  <cp:lastPrinted>2017-09-22T11:50:10Z</cp:lastPrinted>
  <dcterms:created xsi:type="dcterms:W3CDTF">2016-09-09T15:28:38Z</dcterms:created>
  <dcterms:modified xsi:type="dcterms:W3CDTF">2020-12-16T13:42:57Z</dcterms:modified>
</cp:coreProperties>
</file>