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rg\FILM\Bereich\Transfer Sektion\2_Filmförderung\VORLAGEN\Modèles site internet + FPF (sans modèles lettres)\Budgets + décomptes\Herstellung\"/>
    </mc:Choice>
  </mc:AlternateContent>
  <xr:revisionPtr revIDLastSave="0" documentId="13_ncr:1_{28BFF75D-E07B-477A-8B20-4227D207C0A5}" xr6:coauthVersionLast="47" xr6:coauthVersionMax="47" xr10:uidLastSave="{00000000-0000-0000-0000-000000000000}"/>
  <workbookProtection workbookPassword="DFFD" lockStructure="1"/>
  <bookViews>
    <workbookView xWindow="2385" yWindow="1380" windowWidth="28740" windowHeight="18195" xr2:uid="{00000000-000D-0000-FFFF-FFFF00000000}"/>
  </bookViews>
  <sheets>
    <sheet name="budget OFC" sheetId="1" r:id="rId1"/>
  </sheets>
  <definedNames>
    <definedName name="_xlnm.Database">'budget OFC'!#REF!</definedName>
    <definedName name="_xlnm.Print_Area" localSheetId="0">'budget OFC'!$A$1:$P$839</definedName>
    <definedName name="Z_70579CE2_D4F3_4ACF_843D_73C7AC1213A5_.wvu.Cols" localSheetId="0" hidden="1">'budget OFC'!$J:$J,'budget OFC'!$JJ:$JJ,'budget OFC'!$TF:$TF,'budget OFC'!$ADB:$ADB,'budget OFC'!$AMX:$AMX,'budget OFC'!$AWT:$AWT,'budget OFC'!$BGP:$BGP,'budget OFC'!$BQL:$BQL,'budget OFC'!$CAH:$CAH,'budget OFC'!$CKD:$CKD,'budget OFC'!$CTZ:$CTZ,'budget OFC'!$DDV:$DDV,'budget OFC'!$DNR:$DNR,'budget OFC'!$DXN:$DXN,'budget OFC'!$EHJ:$EHJ,'budget OFC'!$ERF:$ERF,'budget OFC'!$FBB:$FBB,'budget OFC'!$FKX:$FKX,'budget OFC'!$FUT:$FUT,'budget OFC'!$GEP:$GEP,'budget OFC'!$GOL:$GOL,'budget OFC'!$GYH:$GYH,'budget OFC'!$HID:$HID,'budget OFC'!$HRZ:$HRZ,'budget OFC'!$IBV:$IBV,'budget OFC'!$ILR:$ILR,'budget OFC'!$IVN:$IVN,'budget OFC'!$JFJ:$JFJ,'budget OFC'!$JPF:$JPF,'budget OFC'!$JZB:$JZB,'budget OFC'!$KIX:$KIX,'budget OFC'!$KST:$KST,'budget OFC'!$LCP:$LCP,'budget OFC'!$LML:$LML,'budget OFC'!$LWH:$LWH,'budget OFC'!$MGD:$MGD,'budget OFC'!$MPZ:$MPZ,'budget OFC'!$MZV:$MZV,'budget OFC'!$NJR:$NJR,'budget OFC'!$NTN:$NTN,'budget OFC'!$ODJ:$ODJ,'budget OFC'!$ONF:$ONF,'budget OFC'!$OXB:$OXB,'budget OFC'!$PGX:$PGX,'budget OFC'!$PQT:$PQT,'budget OFC'!$QAP:$QAP,'budget OFC'!$QKL:$QKL,'budget OFC'!$QUH:$QUH,'budget OFC'!$RED:$RED,'budget OFC'!$RNZ:$RNZ,'budget OFC'!$RXV:$RXV,'budget OFC'!$SHR:$SHR,'budget OFC'!$SRN:$SRN,'budget OFC'!$TBJ:$TBJ,'budget OFC'!$TLF:$TLF,'budget OFC'!$TVB:$TVB,'budget OFC'!$UEX:$UEX,'budget OFC'!$UOT:$UOT,'budget OFC'!$UYP:$UYP,'budget OFC'!$VIL:$VIL,'budget OFC'!$VSH:$VSH,'budget OFC'!$WCD:$WCD,'budget OFC'!$WLZ:$WLZ,'budget OFC'!$WVV:$WVV</definedName>
    <definedName name="Z_70579CE2_D4F3_4ACF_843D_73C7AC1213A5_.wvu.PrintArea" localSheetId="0" hidden="1">'budget OFC'!$A$1:$R$832</definedName>
    <definedName name="Z_BAC10200_B9C9_4FDC_90FC_B166694D42EC_.wvu.Cols" localSheetId="0" hidden="1">'budget OFC'!$J:$J,'budget OFC'!$JJ:$JJ,'budget OFC'!$TF:$TF,'budget OFC'!$ADB:$ADB,'budget OFC'!$AMX:$AMX,'budget OFC'!$AWT:$AWT,'budget OFC'!$BGP:$BGP,'budget OFC'!$BQL:$BQL,'budget OFC'!$CAH:$CAH,'budget OFC'!$CKD:$CKD,'budget OFC'!$CTZ:$CTZ,'budget OFC'!$DDV:$DDV,'budget OFC'!$DNR:$DNR,'budget OFC'!$DXN:$DXN,'budget OFC'!$EHJ:$EHJ,'budget OFC'!$ERF:$ERF,'budget OFC'!$FBB:$FBB,'budget OFC'!$FKX:$FKX,'budget OFC'!$FUT:$FUT,'budget OFC'!$GEP:$GEP,'budget OFC'!$GOL:$GOL,'budget OFC'!$GYH:$GYH,'budget OFC'!$HID:$HID,'budget OFC'!$HRZ:$HRZ,'budget OFC'!$IBV:$IBV,'budget OFC'!$ILR:$ILR,'budget OFC'!$IVN:$IVN,'budget OFC'!$JFJ:$JFJ,'budget OFC'!$JPF:$JPF,'budget OFC'!$JZB:$JZB,'budget OFC'!$KIX:$KIX,'budget OFC'!$KST:$KST,'budget OFC'!$LCP:$LCP,'budget OFC'!$LML:$LML,'budget OFC'!$LWH:$LWH,'budget OFC'!$MGD:$MGD,'budget OFC'!$MPZ:$MPZ,'budget OFC'!$MZV:$MZV,'budget OFC'!$NJR:$NJR,'budget OFC'!$NTN:$NTN,'budget OFC'!$ODJ:$ODJ,'budget OFC'!$ONF:$ONF,'budget OFC'!$OXB:$OXB,'budget OFC'!$PGX:$PGX,'budget OFC'!$PQT:$PQT,'budget OFC'!$QAP:$QAP,'budget OFC'!$QKL:$QKL,'budget OFC'!$QUH:$QUH,'budget OFC'!$RED:$RED,'budget OFC'!$RNZ:$RNZ,'budget OFC'!$RXV:$RXV,'budget OFC'!$SHR:$SHR,'budget OFC'!$SRN:$SRN,'budget OFC'!$TBJ:$TBJ,'budget OFC'!$TLF:$TLF,'budget OFC'!$TVB:$TVB,'budget OFC'!$UEX:$UEX,'budget OFC'!$UOT:$UOT,'budget OFC'!$UYP:$UYP,'budget OFC'!$VIL:$VIL,'budget OFC'!$VSH:$VSH,'budget OFC'!$WCD:$WCD,'budget OFC'!$WLZ:$WLZ,'budget OFC'!$WVV:$WVV</definedName>
    <definedName name="Z_BAC10200_B9C9_4FDC_90FC_B166694D42EC_.wvu.PrintArea" localSheetId="0" hidden="1">'budget OFC'!$A$1:$R$832</definedName>
  </definedNames>
  <calcPr calcId="191029" fullPrecision="0"/>
  <customWorkbookViews>
    <customWorkbookView name="u80757596 - Persönliche Ansicht" guid="{70579CE2-D4F3-4ACF-843D-73C7AC1213A5}" mergeInterval="0" personalView="1" maximized="1" xWindow="1" yWindow="1" windowWidth="1676" windowHeight="821" activeSheetId="1"/>
    <customWorkbookView name="U80819889 - Persönliche Ansicht" guid="{BAC10200-B9C9-4FDC-90FC-B166694D42EC}" mergeInterval="0" personalView="1" maximized="1" xWindow="1" yWindow="1" windowWidth="1244" windowHeight="53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8" i="1" l="1"/>
  <c r="Q708" i="1"/>
  <c r="P708" i="1"/>
  <c r="N37" i="1" l="1"/>
  <c r="L50" i="1"/>
  <c r="K50" i="1"/>
  <c r="Q830" i="1"/>
  <c r="Q828" i="1"/>
  <c r="Q809" i="1"/>
  <c r="Q799" i="1"/>
  <c r="Q789" i="1"/>
  <c r="Q771" i="1"/>
  <c r="Q764" i="1"/>
  <c r="Q756" i="1"/>
  <c r="Q746" i="1"/>
  <c r="Q702" i="1"/>
  <c r="Q823" i="1" s="1"/>
  <c r="P702" i="1"/>
  <c r="O702" i="1"/>
  <c r="M706" i="1"/>
  <c r="L702" i="1"/>
  <c r="O708" i="1"/>
  <c r="Q697" i="1"/>
  <c r="Q822" i="1" s="1"/>
  <c r="Q687" i="1"/>
  <c r="Q821" i="1" s="1"/>
  <c r="Q677" i="1"/>
  <c r="Q673" i="1"/>
  <c r="Q669" i="1"/>
  <c r="Q662" i="1"/>
  <c r="Q656" i="1"/>
  <c r="Q814" i="1" s="1"/>
  <c r="Q640" i="1"/>
  <c r="Q813" i="1" s="1"/>
  <c r="Q608" i="1"/>
  <c r="Q812" i="1" s="1"/>
  <c r="Q602" i="1"/>
  <c r="Q811" i="1" s="1"/>
  <c r="Q599" i="1"/>
  <c r="Q591" i="1"/>
  <c r="Q575" i="1"/>
  <c r="Q806" i="1" s="1"/>
  <c r="Q568" i="1"/>
  <c r="Q805" i="1" s="1"/>
  <c r="Q560" i="1"/>
  <c r="Q804" i="1" s="1"/>
  <c r="Q552" i="1"/>
  <c r="Q803" i="1" s="1"/>
  <c r="Q544" i="1"/>
  <c r="Q802" i="1" s="1"/>
  <c r="Q535" i="1"/>
  <c r="Q801" i="1" s="1"/>
  <c r="Q531" i="1"/>
  <c r="Q520" i="1"/>
  <c r="Q797" i="1" s="1"/>
  <c r="Q511" i="1"/>
  <c r="Q796" i="1" s="1"/>
  <c r="Q502" i="1"/>
  <c r="Q483" i="1"/>
  <c r="Q476" i="1"/>
  <c r="Q468" i="1"/>
  <c r="Q792" i="1" s="1"/>
  <c r="P468" i="1"/>
  <c r="Q455" i="1"/>
  <c r="Q791" i="1" s="1"/>
  <c r="Q445" i="1"/>
  <c r="Q784" i="1" s="1"/>
  <c r="Q440" i="1"/>
  <c r="Q434" i="1"/>
  <c r="Q782" i="1" s="1"/>
  <c r="Q776" i="1" s="1"/>
  <c r="Q429" i="1"/>
  <c r="Q421" i="1"/>
  <c r="Q780" i="1" s="1"/>
  <c r="Q415" i="1"/>
  <c r="Q406" i="1"/>
  <c r="Q778" i="1" s="1"/>
  <c r="Q402" i="1"/>
  <c r="Q396" i="1"/>
  <c r="O386" i="1"/>
  <c r="Q386" i="1"/>
  <c r="Q382" i="1"/>
  <c r="Q378" i="1"/>
  <c r="Q368" i="1"/>
  <c r="Q349" i="1"/>
  <c r="Q35" i="1" s="1"/>
  <c r="Q335" i="1"/>
  <c r="Q328" i="1"/>
  <c r="Q321" i="1"/>
  <c r="Q313" i="1"/>
  <c r="Q303" i="1"/>
  <c r="Q293" i="1"/>
  <c r="Q278" i="1"/>
  <c r="N261" i="1"/>
  <c r="O261" i="1"/>
  <c r="P261" i="1"/>
  <c r="Q261" i="1"/>
  <c r="Q249" i="1"/>
  <c r="Q229" i="1"/>
  <c r="Q219" i="1"/>
  <c r="Q200" i="1"/>
  <c r="N182" i="1"/>
  <c r="O182" i="1"/>
  <c r="P182" i="1"/>
  <c r="Q182" i="1"/>
  <c r="Q166" i="1"/>
  <c r="Q127" i="1"/>
  <c r="Q146" i="1"/>
  <c r="Q122" i="1"/>
  <c r="Q759" i="1" s="1"/>
  <c r="Q116" i="1"/>
  <c r="Q758" i="1" s="1"/>
  <c r="Q112" i="1"/>
  <c r="Q104" i="1"/>
  <c r="Q754" i="1" s="1"/>
  <c r="Q99" i="1"/>
  <c r="Q753" i="1" s="1"/>
  <c r="Q91" i="1"/>
  <c r="Q752" i="1" s="1"/>
  <c r="Q85" i="1"/>
  <c r="Q751" i="1" s="1"/>
  <c r="Q79" i="1"/>
  <c r="Q64" i="1"/>
  <c r="Q748" i="1" s="1"/>
  <c r="Q73" i="1"/>
  <c r="Q749" i="1" s="1"/>
  <c r="Q815" i="1"/>
  <c r="Q807" i="1"/>
  <c r="Q795" i="1"/>
  <c r="Q794" i="1"/>
  <c r="Q793" i="1"/>
  <c r="Q783" i="1"/>
  <c r="Q781" i="1"/>
  <c r="Q779" i="1"/>
  <c r="Q769" i="1"/>
  <c r="Q768" i="1"/>
  <c r="Q766" i="1"/>
  <c r="Q451" i="1" l="1"/>
  <c r="Q713" i="1"/>
  <c r="Q45" i="1"/>
  <c r="Q43" i="1"/>
  <c r="Q774" i="1"/>
  <c r="Q37" i="1"/>
  <c r="Q762" i="1"/>
  <c r="Q761" i="1"/>
  <c r="Q760" i="1"/>
  <c r="Q33" i="1"/>
  <c r="Q31" i="1"/>
  <c r="Q816" i="1"/>
  <c r="Q39" i="1"/>
  <c r="Q820" i="1"/>
  <c r="Q773" i="1"/>
  <c r="Q41" i="1"/>
  <c r="Q750" i="1"/>
  <c r="Q767" i="1"/>
  <c r="F311" i="1" l="1"/>
  <c r="A604" i="1" l="1"/>
  <c r="A605" i="1" s="1"/>
  <c r="A606" i="1" s="1"/>
  <c r="A546" i="1"/>
  <c r="A547" i="1" s="1"/>
  <c r="A548" i="1" s="1"/>
  <c r="A549" i="1" s="1"/>
  <c r="A550" i="1" s="1"/>
  <c r="L527" i="1"/>
  <c r="M527" i="1" s="1"/>
  <c r="M518" i="1"/>
  <c r="L512" i="1"/>
  <c r="F499" i="1"/>
  <c r="L446" i="1"/>
  <c r="M446" i="1" s="1"/>
  <c r="W370" i="1"/>
  <c r="V370" i="1"/>
  <c r="T370" i="1"/>
  <c r="W351" i="1"/>
  <c r="V351" i="1"/>
  <c r="T351" i="1"/>
  <c r="W337" i="1"/>
  <c r="V337" i="1"/>
  <c r="T337" i="1"/>
  <c r="I315" i="1"/>
  <c r="L315" i="1" s="1"/>
  <c r="W323" i="1"/>
  <c r="V323" i="1"/>
  <c r="U323" i="1"/>
  <c r="T323" i="1"/>
  <c r="W315" i="1"/>
  <c r="V315" i="1"/>
  <c r="U315" i="1"/>
  <c r="T315" i="1"/>
  <c r="W305" i="1"/>
  <c r="V305" i="1"/>
  <c r="U305" i="1"/>
  <c r="T305" i="1"/>
  <c r="W295" i="1"/>
  <c r="V295" i="1"/>
  <c r="U295" i="1"/>
  <c r="T295" i="1"/>
  <c r="A306" i="1"/>
  <c r="A307" i="1" s="1"/>
  <c r="A308" i="1" s="1"/>
  <c r="D124" i="1"/>
  <c r="A131" i="1"/>
  <c r="G161" i="1"/>
  <c r="I141" i="1"/>
  <c r="G141" i="1"/>
  <c r="G140" i="1"/>
  <c r="I135" i="1"/>
  <c r="L135" i="1" s="1"/>
  <c r="Z118" i="1"/>
  <c r="T118" i="1"/>
  <c r="K708" i="1"/>
  <c r="K702" i="1"/>
  <c r="L699" i="1"/>
  <c r="K697" i="1"/>
  <c r="K687" i="1"/>
  <c r="K677" i="1"/>
  <c r="K669" i="1"/>
  <c r="L663" i="1"/>
  <c r="K662" i="1"/>
  <c r="K656" i="1"/>
  <c r="K640" i="1"/>
  <c r="K608" i="1"/>
  <c r="K602" i="1"/>
  <c r="K591" i="1"/>
  <c r="L576" i="1"/>
  <c r="K575" i="1"/>
  <c r="K568" i="1"/>
  <c r="K560" i="1"/>
  <c r="K552" i="1"/>
  <c r="K544" i="1"/>
  <c r="L537" i="1"/>
  <c r="K535" i="1"/>
  <c r="K520" i="1"/>
  <c r="L141" i="1" l="1"/>
  <c r="K713" i="1"/>
  <c r="K673" i="1"/>
  <c r="K599" i="1"/>
  <c r="L445" i="1"/>
  <c r="K511" i="1"/>
  <c r="K506" i="1"/>
  <c r="K502" i="1" s="1"/>
  <c r="L503" i="1"/>
  <c r="K483" i="1"/>
  <c r="K476" i="1"/>
  <c r="K455" i="1"/>
  <c r="K445" i="1"/>
  <c r="K440" i="1"/>
  <c r="L435" i="1"/>
  <c r="K434" i="1"/>
  <c r="L430" i="1"/>
  <c r="K429" i="1"/>
  <c r="K421" i="1"/>
  <c r="K415" i="1"/>
  <c r="K406" i="1"/>
  <c r="K386" i="1"/>
  <c r="K378" i="1"/>
  <c r="L370" i="1"/>
  <c r="K368" i="1"/>
  <c r="L351" i="1"/>
  <c r="K349" i="1"/>
  <c r="L337" i="1"/>
  <c r="K335" i="1"/>
  <c r="I323" i="1"/>
  <c r="L323" i="1" s="1"/>
  <c r="F319" i="1"/>
  <c r="I305" i="1"/>
  <c r="G305" i="1"/>
  <c r="I295" i="1"/>
  <c r="F301" i="1"/>
  <c r="G295" i="1"/>
  <c r="I280" i="1"/>
  <c r="F291" i="1"/>
  <c r="I263" i="1"/>
  <c r="F275" i="1"/>
  <c r="I251" i="1"/>
  <c r="F259" i="1"/>
  <c r="I231" i="1"/>
  <c r="F247" i="1"/>
  <c r="I221" i="1"/>
  <c r="F227" i="1"/>
  <c r="I202" i="1"/>
  <c r="F216" i="1"/>
  <c r="I184" i="1"/>
  <c r="L305" i="1" l="1"/>
  <c r="K451" i="1"/>
  <c r="L295" i="1"/>
  <c r="K382" i="1"/>
  <c r="F198" i="1"/>
  <c r="F180" i="1"/>
  <c r="I168" i="1"/>
  <c r="G168" i="1"/>
  <c r="L168" i="1" s="1"/>
  <c r="F164" i="1"/>
  <c r="I148" i="1"/>
  <c r="G129" i="1"/>
  <c r="I129" i="1"/>
  <c r="L129" i="1" s="1"/>
  <c r="K122" i="1"/>
  <c r="K116" i="1"/>
  <c r="L109" i="1"/>
  <c r="K104" i="1"/>
  <c r="L101" i="1"/>
  <c r="K99" i="1"/>
  <c r="K91" i="1"/>
  <c r="K85" i="1"/>
  <c r="K79" i="1"/>
  <c r="K73" i="1"/>
  <c r="K64" i="1" l="1"/>
  <c r="K112" i="1" s="1"/>
  <c r="G22" i="1" l="1"/>
  <c r="L498" i="1"/>
  <c r="M498" i="1" s="1"/>
  <c r="F326" i="1"/>
  <c r="F144" i="1"/>
  <c r="C143" i="1"/>
  <c r="I161" i="1" l="1"/>
  <c r="L161" i="1" s="1"/>
  <c r="M141" i="1" l="1"/>
  <c r="F603" i="1"/>
  <c r="L603" i="1" s="1"/>
  <c r="F456" i="1"/>
  <c r="L456" i="1" s="1"/>
  <c r="I237" i="1" l="1"/>
  <c r="L237" i="1" s="1"/>
  <c r="I306" i="1"/>
  <c r="I307" i="1"/>
  <c r="G306" i="1"/>
  <c r="G307" i="1"/>
  <c r="I296" i="1"/>
  <c r="G296" i="1"/>
  <c r="I282" i="1"/>
  <c r="I283" i="1"/>
  <c r="I284" i="1"/>
  <c r="G282" i="1"/>
  <c r="G283" i="1"/>
  <c r="G284" i="1"/>
  <c r="G270" i="1"/>
  <c r="G271" i="1"/>
  <c r="I271" i="1"/>
  <c r="I270" i="1"/>
  <c r="I267" i="1"/>
  <c r="I266" i="1"/>
  <c r="G266" i="1"/>
  <c r="G267" i="1"/>
  <c r="I264" i="1"/>
  <c r="G264" i="1"/>
  <c r="I243" i="1"/>
  <c r="I242" i="1"/>
  <c r="I241" i="1"/>
  <c r="I240" i="1"/>
  <c r="G240" i="1"/>
  <c r="G241" i="1"/>
  <c r="G242" i="1"/>
  <c r="G243" i="1"/>
  <c r="G236" i="1"/>
  <c r="I236" i="1"/>
  <c r="I234" i="1"/>
  <c r="G234" i="1"/>
  <c r="I223" i="1"/>
  <c r="G223" i="1"/>
  <c r="I203" i="1"/>
  <c r="G205" i="1"/>
  <c r="I205" i="1"/>
  <c r="I204" i="1"/>
  <c r="G203" i="1"/>
  <c r="G204" i="1"/>
  <c r="I188" i="1"/>
  <c r="I189" i="1"/>
  <c r="I190" i="1"/>
  <c r="I191" i="1"/>
  <c r="G191" i="1"/>
  <c r="G190" i="1"/>
  <c r="G189" i="1"/>
  <c r="G188" i="1"/>
  <c r="G138" i="1"/>
  <c r="I176" i="1"/>
  <c r="I175" i="1"/>
  <c r="G176" i="1"/>
  <c r="L176" i="1" s="1"/>
  <c r="M176" i="1" s="1"/>
  <c r="I174" i="1"/>
  <c r="I173" i="1"/>
  <c r="I172" i="1"/>
  <c r="I171" i="1"/>
  <c r="I170" i="1"/>
  <c r="I169" i="1"/>
  <c r="G174" i="1"/>
  <c r="G173" i="1"/>
  <c r="G172" i="1"/>
  <c r="G171" i="1"/>
  <c r="G170" i="1"/>
  <c r="I152" i="1"/>
  <c r="I153" i="1"/>
  <c r="I154" i="1"/>
  <c r="G154" i="1"/>
  <c r="G152" i="1"/>
  <c r="G153" i="1"/>
  <c r="I149" i="1"/>
  <c r="I151" i="1"/>
  <c r="I150" i="1"/>
  <c r="G151" i="1"/>
  <c r="G149" i="1"/>
  <c r="I140" i="1"/>
  <c r="G139" i="1"/>
  <c r="I139" i="1"/>
  <c r="I138" i="1"/>
  <c r="I137" i="1"/>
  <c r="I130" i="1"/>
  <c r="G130" i="1"/>
  <c r="N104" i="1"/>
  <c r="L266" i="1" l="1"/>
  <c r="M266" i="1" s="1"/>
  <c r="L307" i="1"/>
  <c r="L306" i="1"/>
  <c r="M306" i="1" s="1"/>
  <c r="L296" i="1"/>
  <c r="M296" i="1" s="1"/>
  <c r="L282" i="1"/>
  <c r="L283" i="1"/>
  <c r="M283" i="1" s="1"/>
  <c r="L284" i="1"/>
  <c r="M284" i="1" s="1"/>
  <c r="L271" i="1"/>
  <c r="M271" i="1" s="1"/>
  <c r="L270" i="1"/>
  <c r="M270" i="1" s="1"/>
  <c r="L267" i="1"/>
  <c r="M267" i="1" s="1"/>
  <c r="L242" i="1"/>
  <c r="M242" i="1" s="1"/>
  <c r="L243" i="1"/>
  <c r="M243" i="1" s="1"/>
  <c r="L264" i="1"/>
  <c r="M264" i="1" s="1"/>
  <c r="L240" i="1"/>
  <c r="M240" i="1" s="1"/>
  <c r="L241" i="1"/>
  <c r="M241" i="1" s="1"/>
  <c r="L236" i="1"/>
  <c r="M236" i="1" s="1"/>
  <c r="L234" i="1"/>
  <c r="M234" i="1" s="1"/>
  <c r="L205" i="1"/>
  <c r="M205" i="1" s="1"/>
  <c r="L190" i="1"/>
  <c r="M190" i="1" s="1"/>
  <c r="L223" i="1"/>
  <c r="M223" i="1" s="1"/>
  <c r="L189" i="1"/>
  <c r="M189" i="1" s="1"/>
  <c r="L191" i="1"/>
  <c r="M191" i="1" s="1"/>
  <c r="L204" i="1"/>
  <c r="M204" i="1" s="1"/>
  <c r="L203" i="1"/>
  <c r="M203" i="1" s="1"/>
  <c r="L170" i="1"/>
  <c r="M170" i="1" s="1"/>
  <c r="M129" i="1"/>
  <c r="L188" i="1"/>
  <c r="M188" i="1" s="1"/>
  <c r="L174" i="1"/>
  <c r="M174" i="1" s="1"/>
  <c r="L154" i="1"/>
  <c r="M154" i="1" s="1"/>
  <c r="L173" i="1"/>
  <c r="M173" i="1" s="1"/>
  <c r="L172" i="1"/>
  <c r="M172" i="1" s="1"/>
  <c r="L171" i="1"/>
  <c r="M171" i="1" s="1"/>
  <c r="L149" i="1"/>
  <c r="M149" i="1" s="1"/>
  <c r="L151" i="1"/>
  <c r="M151" i="1" s="1"/>
  <c r="L152" i="1"/>
  <c r="M152" i="1" s="1"/>
  <c r="L153" i="1"/>
  <c r="M153" i="1" s="1"/>
  <c r="L140" i="1"/>
  <c r="M140" i="1" s="1"/>
  <c r="L139" i="1"/>
  <c r="M139" i="1" s="1"/>
  <c r="L138" i="1"/>
  <c r="M138" i="1" s="1"/>
  <c r="L130" i="1"/>
  <c r="M130" i="1" l="1"/>
  <c r="M307" i="1"/>
  <c r="M282" i="1"/>
  <c r="M528" i="1"/>
  <c r="G137" i="1"/>
  <c r="L137" i="1" l="1"/>
  <c r="M137" i="1" s="1"/>
  <c r="L526" i="1"/>
  <c r="M161" i="1" l="1"/>
  <c r="M596" i="1" l="1"/>
  <c r="B839" i="1" l="1"/>
  <c r="D830" i="1"/>
  <c r="D828" i="1"/>
  <c r="B746" i="1"/>
  <c r="H742" i="1"/>
  <c r="H740" i="1"/>
  <c r="H738" i="1"/>
  <c r="A710" i="1"/>
  <c r="A711" i="1" s="1"/>
  <c r="I709" i="1"/>
  <c r="I711" i="1" s="1"/>
  <c r="K824" i="1"/>
  <c r="M705" i="1"/>
  <c r="M704" i="1"/>
  <c r="A704" i="1"/>
  <c r="A705" i="1" s="1"/>
  <c r="A706" i="1" s="1"/>
  <c r="M703" i="1"/>
  <c r="L823" i="1"/>
  <c r="K823" i="1"/>
  <c r="M700" i="1"/>
  <c r="L697" i="1"/>
  <c r="L822" i="1" s="1"/>
  <c r="A699" i="1"/>
  <c r="A700" i="1" s="1"/>
  <c r="M698" i="1"/>
  <c r="K822" i="1"/>
  <c r="M695" i="1"/>
  <c r="M694" i="1"/>
  <c r="M693" i="1"/>
  <c r="M692" i="1"/>
  <c r="M691" i="1"/>
  <c r="M690" i="1"/>
  <c r="M689" i="1"/>
  <c r="A689" i="1"/>
  <c r="A690" i="1" s="1"/>
  <c r="A691" i="1" s="1"/>
  <c r="A692" i="1" s="1"/>
  <c r="A693" i="1" s="1"/>
  <c r="A694" i="1" s="1"/>
  <c r="A695" i="1" s="1"/>
  <c r="M688" i="1"/>
  <c r="L687" i="1"/>
  <c r="L821" i="1" s="1"/>
  <c r="M685" i="1"/>
  <c r="M684" i="1"/>
  <c r="M683" i="1"/>
  <c r="L682" i="1"/>
  <c r="M682" i="1" s="1"/>
  <c r="M680" i="1"/>
  <c r="A679" i="1"/>
  <c r="A680" i="1" s="1"/>
  <c r="A681" i="1" s="1"/>
  <c r="A682" i="1" s="1"/>
  <c r="A683" i="1" s="1"/>
  <c r="A684" i="1" s="1"/>
  <c r="A685" i="1" s="1"/>
  <c r="G678" i="1"/>
  <c r="L678" i="1" s="1"/>
  <c r="K820" i="1"/>
  <c r="M671" i="1"/>
  <c r="A671" i="1"/>
  <c r="F670" i="1"/>
  <c r="L670" i="1" s="1"/>
  <c r="K816" i="1"/>
  <c r="M667" i="1"/>
  <c r="L666" i="1"/>
  <c r="L665" i="1"/>
  <c r="L664" i="1"/>
  <c r="A664" i="1"/>
  <c r="A665" i="1" s="1"/>
  <c r="A666" i="1" s="1"/>
  <c r="A667" i="1" s="1"/>
  <c r="K815" i="1"/>
  <c r="M660" i="1"/>
  <c r="M659" i="1"/>
  <c r="M658" i="1"/>
  <c r="A658" i="1"/>
  <c r="A659" i="1" s="1"/>
  <c r="A660" i="1" s="1"/>
  <c r="M657" i="1"/>
  <c r="L656" i="1"/>
  <c r="L814" i="1" s="1"/>
  <c r="K814" i="1"/>
  <c r="M654" i="1"/>
  <c r="L652" i="1"/>
  <c r="L651" i="1"/>
  <c r="L650" i="1"/>
  <c r="L649" i="1"/>
  <c r="L648" i="1"/>
  <c r="L647" i="1"/>
  <c r="L646" i="1"/>
  <c r="L645" i="1"/>
  <c r="L644" i="1"/>
  <c r="L643" i="1"/>
  <c r="L642" i="1"/>
  <c r="M642" i="1" s="1"/>
  <c r="A642" i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F641" i="1"/>
  <c r="L641" i="1" s="1"/>
  <c r="K813" i="1"/>
  <c r="M638" i="1"/>
  <c r="F635" i="1"/>
  <c r="L635" i="1" s="1"/>
  <c r="F634" i="1"/>
  <c r="L634" i="1" s="1"/>
  <c r="F633" i="1"/>
  <c r="L633" i="1" s="1"/>
  <c r="F632" i="1"/>
  <c r="L632" i="1" s="1"/>
  <c r="F631" i="1"/>
  <c r="L631" i="1" s="1"/>
  <c r="L630" i="1"/>
  <c r="L629" i="1"/>
  <c r="L628" i="1"/>
  <c r="F627" i="1"/>
  <c r="L627" i="1" s="1"/>
  <c r="F626" i="1"/>
  <c r="L626" i="1" s="1"/>
  <c r="F625" i="1"/>
  <c r="L625" i="1" s="1"/>
  <c r="F624" i="1"/>
  <c r="L624" i="1" s="1"/>
  <c r="M623" i="1"/>
  <c r="M622" i="1"/>
  <c r="L621" i="1"/>
  <c r="L620" i="1"/>
  <c r="F618" i="1"/>
  <c r="L618" i="1" s="1"/>
  <c r="L617" i="1"/>
  <c r="M617" i="1" s="1"/>
  <c r="F615" i="1"/>
  <c r="L615" i="1" s="1"/>
  <c r="F614" i="1"/>
  <c r="L614" i="1" s="1"/>
  <c r="F613" i="1"/>
  <c r="L613" i="1" s="1"/>
  <c r="L612" i="1"/>
  <c r="M612" i="1" s="1"/>
  <c r="L611" i="1"/>
  <c r="M611" i="1" s="1"/>
  <c r="A610" i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F609" i="1"/>
  <c r="L609" i="1" s="1"/>
  <c r="M609" i="1" s="1"/>
  <c r="K812" i="1"/>
  <c r="M606" i="1"/>
  <c r="L605" i="1"/>
  <c r="M605" i="1" s="1"/>
  <c r="K811" i="1"/>
  <c r="M597" i="1"/>
  <c r="M595" i="1"/>
  <c r="M594" i="1"/>
  <c r="M593" i="1"/>
  <c r="A593" i="1"/>
  <c r="A594" i="1" s="1"/>
  <c r="A595" i="1" s="1"/>
  <c r="A596" i="1" s="1"/>
  <c r="A597" i="1" s="1"/>
  <c r="M592" i="1"/>
  <c r="L591" i="1"/>
  <c r="L807" i="1" s="1"/>
  <c r="K807" i="1"/>
  <c r="M589" i="1"/>
  <c r="L588" i="1"/>
  <c r="L587" i="1"/>
  <c r="L586" i="1"/>
  <c r="M585" i="1"/>
  <c r="L584" i="1"/>
  <c r="L583" i="1"/>
  <c r="L582" i="1"/>
  <c r="L581" i="1"/>
  <c r="L580" i="1"/>
  <c r="L579" i="1"/>
  <c r="L578" i="1"/>
  <c r="L577" i="1"/>
  <c r="A577" i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K806" i="1"/>
  <c r="M573" i="1"/>
  <c r="L571" i="1"/>
  <c r="L570" i="1"/>
  <c r="A570" i="1"/>
  <c r="A571" i="1" s="1"/>
  <c r="A572" i="1" s="1"/>
  <c r="A573" i="1" s="1"/>
  <c r="K805" i="1"/>
  <c r="M566" i="1"/>
  <c r="L565" i="1"/>
  <c r="L564" i="1"/>
  <c r="L563" i="1"/>
  <c r="M563" i="1" s="1"/>
  <c r="L562" i="1"/>
  <c r="A562" i="1"/>
  <c r="A563" i="1" s="1"/>
  <c r="A564" i="1" s="1"/>
  <c r="A565" i="1" s="1"/>
  <c r="A566" i="1" s="1"/>
  <c r="L561" i="1"/>
  <c r="K804" i="1"/>
  <c r="M558" i="1"/>
  <c r="L557" i="1"/>
  <c r="L556" i="1"/>
  <c r="L555" i="1"/>
  <c r="L554" i="1"/>
  <c r="A554" i="1"/>
  <c r="A555" i="1" s="1"/>
  <c r="A556" i="1" s="1"/>
  <c r="A557" i="1" s="1"/>
  <c r="A558" i="1" s="1"/>
  <c r="L553" i="1"/>
  <c r="K803" i="1"/>
  <c r="M550" i="1"/>
  <c r="L549" i="1"/>
  <c r="L548" i="1"/>
  <c r="L547" i="1"/>
  <c r="L546" i="1"/>
  <c r="L545" i="1"/>
  <c r="K802" i="1"/>
  <c r="M542" i="1"/>
  <c r="L541" i="1"/>
  <c r="L540" i="1"/>
  <c r="L539" i="1"/>
  <c r="L538" i="1"/>
  <c r="A537" i="1"/>
  <c r="A538" i="1" s="1"/>
  <c r="A539" i="1" s="1"/>
  <c r="A540" i="1" s="1"/>
  <c r="A541" i="1" s="1"/>
  <c r="A542" i="1" s="1"/>
  <c r="L536" i="1"/>
  <c r="M536" i="1" s="1"/>
  <c r="K801" i="1"/>
  <c r="M526" i="1"/>
  <c r="L525" i="1"/>
  <c r="L524" i="1"/>
  <c r="L523" i="1"/>
  <c r="L522" i="1"/>
  <c r="A522" i="1"/>
  <c r="A523" i="1" s="1"/>
  <c r="A524" i="1" s="1"/>
  <c r="A525" i="1" s="1"/>
  <c r="A526" i="1" s="1"/>
  <c r="A527" i="1" s="1"/>
  <c r="A528" i="1" s="1"/>
  <c r="L521" i="1"/>
  <c r="K797" i="1"/>
  <c r="L517" i="1"/>
  <c r="L516" i="1"/>
  <c r="L515" i="1"/>
  <c r="L514" i="1"/>
  <c r="L513" i="1"/>
  <c r="A513" i="1"/>
  <c r="A514" i="1" s="1"/>
  <c r="A515" i="1" s="1"/>
  <c r="A516" i="1" s="1"/>
  <c r="A517" i="1" s="1"/>
  <c r="A518" i="1" s="1"/>
  <c r="K796" i="1"/>
  <c r="M509" i="1"/>
  <c r="M508" i="1"/>
  <c r="M507" i="1"/>
  <c r="M506" i="1"/>
  <c r="M504" i="1"/>
  <c r="A504" i="1"/>
  <c r="A505" i="1" s="1"/>
  <c r="A506" i="1" s="1"/>
  <c r="A507" i="1" s="1"/>
  <c r="A508" i="1" s="1"/>
  <c r="A509" i="1" s="1"/>
  <c r="M503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A485" i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L484" i="1"/>
  <c r="K794" i="1"/>
  <c r="M481" i="1"/>
  <c r="M480" i="1"/>
  <c r="A478" i="1"/>
  <c r="A479" i="1" s="1"/>
  <c r="A480" i="1" s="1"/>
  <c r="A481" i="1" s="1"/>
  <c r="K793" i="1"/>
  <c r="M474" i="1"/>
  <c r="L473" i="1"/>
  <c r="F472" i="1"/>
  <c r="K472" i="1" s="1"/>
  <c r="M472" i="1" s="1"/>
  <c r="F471" i="1"/>
  <c r="L471" i="1" s="1"/>
  <c r="A470" i="1"/>
  <c r="A471" i="1" s="1"/>
  <c r="A472" i="1" s="1"/>
  <c r="A473" i="1" s="1"/>
  <c r="A474" i="1" s="1"/>
  <c r="M466" i="1"/>
  <c r="M465" i="1"/>
  <c r="L463" i="1"/>
  <c r="M462" i="1"/>
  <c r="F457" i="1"/>
  <c r="L457" i="1" s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K791" i="1"/>
  <c r="M449" i="1"/>
  <c r="M448" i="1"/>
  <c r="M447" i="1"/>
  <c r="A447" i="1"/>
  <c r="A448" i="1" s="1"/>
  <c r="A449" i="1" s="1"/>
  <c r="K784" i="1"/>
  <c r="M443" i="1"/>
  <c r="M442" i="1"/>
  <c r="A442" i="1"/>
  <c r="A443" i="1" s="1"/>
  <c r="M441" i="1"/>
  <c r="L440" i="1"/>
  <c r="L783" i="1" s="1"/>
  <c r="K783" i="1"/>
  <c r="M438" i="1"/>
  <c r="M437" i="1"/>
  <c r="M436" i="1"/>
  <c r="A436" i="1"/>
  <c r="A437" i="1" s="1"/>
  <c r="A438" i="1" s="1"/>
  <c r="K782" i="1"/>
  <c r="M432" i="1"/>
  <c r="M431" i="1"/>
  <c r="A431" i="1"/>
  <c r="A432" i="1" s="1"/>
  <c r="K781" i="1"/>
  <c r="M427" i="1"/>
  <c r="M426" i="1"/>
  <c r="M425" i="1"/>
  <c r="M424" i="1"/>
  <c r="M423" i="1"/>
  <c r="A423" i="1"/>
  <c r="A424" i="1" s="1"/>
  <c r="A425" i="1" s="1"/>
  <c r="A426" i="1" s="1"/>
  <c r="A427" i="1" s="1"/>
  <c r="M422" i="1"/>
  <c r="L421" i="1"/>
  <c r="L780" i="1" s="1"/>
  <c r="K780" i="1"/>
  <c r="M419" i="1"/>
  <c r="M418" i="1"/>
  <c r="M417" i="1"/>
  <c r="A417" i="1"/>
  <c r="A418" i="1" s="1"/>
  <c r="A419" i="1" s="1"/>
  <c r="M416" i="1"/>
  <c r="L415" i="1"/>
  <c r="L779" i="1" s="1"/>
  <c r="K779" i="1"/>
  <c r="M413" i="1"/>
  <c r="M412" i="1"/>
  <c r="M411" i="1"/>
  <c r="M410" i="1"/>
  <c r="M409" i="1"/>
  <c r="M408" i="1"/>
  <c r="A408" i="1"/>
  <c r="A409" i="1" s="1"/>
  <c r="A410" i="1" s="1"/>
  <c r="A411" i="1" s="1"/>
  <c r="A412" i="1" s="1"/>
  <c r="A413" i="1" s="1"/>
  <c r="M407" i="1"/>
  <c r="L406" i="1"/>
  <c r="L778" i="1" s="1"/>
  <c r="K778" i="1"/>
  <c r="K400" i="1"/>
  <c r="M400" i="1" s="1"/>
  <c r="A398" i="1"/>
  <c r="A399" i="1" s="1"/>
  <c r="A400" i="1" s="1"/>
  <c r="F397" i="1"/>
  <c r="L396" i="1"/>
  <c r="L774" i="1" s="1"/>
  <c r="A389" i="1"/>
  <c r="A390" i="1" s="1"/>
  <c r="A391" i="1" s="1"/>
  <c r="A392" i="1" s="1"/>
  <c r="A393" i="1" s="1"/>
  <c r="M380" i="1"/>
  <c r="L378" i="1"/>
  <c r="L769" i="1" s="1"/>
  <c r="K769" i="1"/>
  <c r="Z376" i="1"/>
  <c r="L376" i="1"/>
  <c r="Z375" i="1"/>
  <c r="L375" i="1"/>
  <c r="Z374" i="1"/>
  <c r="L374" i="1"/>
  <c r="Z373" i="1"/>
  <c r="L373" i="1"/>
  <c r="Z372" i="1"/>
  <c r="L372" i="1"/>
  <c r="Z371" i="1"/>
  <c r="L371" i="1"/>
  <c r="A371" i="1"/>
  <c r="A372" i="1" s="1"/>
  <c r="A373" i="1" s="1"/>
  <c r="A374" i="1" s="1"/>
  <c r="A375" i="1" s="1"/>
  <c r="A376" i="1" s="1"/>
  <c r="Z370" i="1"/>
  <c r="K768" i="1"/>
  <c r="Z366" i="1"/>
  <c r="L366" i="1"/>
  <c r="Z365" i="1"/>
  <c r="L365" i="1"/>
  <c r="Z364" i="1"/>
  <c r="L364" i="1"/>
  <c r="Z363" i="1"/>
  <c r="L363" i="1"/>
  <c r="Z362" i="1"/>
  <c r="L362" i="1"/>
  <c r="Z361" i="1"/>
  <c r="L361" i="1"/>
  <c r="Z360" i="1"/>
  <c r="L360" i="1"/>
  <c r="Z359" i="1"/>
  <c r="L359" i="1"/>
  <c r="Z358" i="1"/>
  <c r="L358" i="1"/>
  <c r="Z357" i="1"/>
  <c r="L357" i="1"/>
  <c r="Z356" i="1"/>
  <c r="L356" i="1"/>
  <c r="Z355" i="1"/>
  <c r="L355" i="1"/>
  <c r="Z354" i="1"/>
  <c r="L354" i="1"/>
  <c r="Z353" i="1"/>
  <c r="L353" i="1"/>
  <c r="Z352" i="1"/>
  <c r="L352" i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Z351" i="1"/>
  <c r="K767" i="1"/>
  <c r="Z347" i="1"/>
  <c r="L347" i="1"/>
  <c r="Z346" i="1"/>
  <c r="L346" i="1"/>
  <c r="Z345" i="1"/>
  <c r="L345" i="1"/>
  <c r="Z344" i="1"/>
  <c r="L344" i="1"/>
  <c r="Z343" i="1"/>
  <c r="L343" i="1"/>
  <c r="Z342" i="1"/>
  <c r="L342" i="1"/>
  <c r="Z341" i="1"/>
  <c r="L341" i="1"/>
  <c r="Z340" i="1"/>
  <c r="L340" i="1"/>
  <c r="Z339" i="1"/>
  <c r="L339" i="1"/>
  <c r="Z338" i="1"/>
  <c r="L338" i="1"/>
  <c r="A338" i="1"/>
  <c r="A339" i="1" s="1"/>
  <c r="A340" i="1" s="1"/>
  <c r="A341" i="1" s="1"/>
  <c r="A342" i="1" s="1"/>
  <c r="A343" i="1" s="1"/>
  <c r="A344" i="1" s="1"/>
  <c r="A345" i="1" s="1"/>
  <c r="A346" i="1" s="1"/>
  <c r="A347" i="1" s="1"/>
  <c r="Z337" i="1"/>
  <c r="C326" i="1"/>
  <c r="C325" i="1"/>
  <c r="Z323" i="1"/>
  <c r="C319" i="1"/>
  <c r="C318" i="1"/>
  <c r="Z316" i="1"/>
  <c r="I316" i="1"/>
  <c r="L316" i="1" s="1"/>
  <c r="F318" i="1" s="1"/>
  <c r="A316" i="1"/>
  <c r="Z315" i="1"/>
  <c r="C311" i="1"/>
  <c r="C310" i="1"/>
  <c r="Z308" i="1"/>
  <c r="I308" i="1"/>
  <c r="G308" i="1"/>
  <c r="Z305" i="1"/>
  <c r="C301" i="1"/>
  <c r="C300" i="1"/>
  <c r="Z299" i="1"/>
  <c r="Z298" i="1"/>
  <c r="I298" i="1"/>
  <c r="G298" i="1"/>
  <c r="Z297" i="1"/>
  <c r="I297" i="1"/>
  <c r="G297" i="1"/>
  <c r="A296" i="1"/>
  <c r="A297" i="1" s="1"/>
  <c r="A298" i="1" s="1"/>
  <c r="Z295" i="1"/>
  <c r="F569" i="1"/>
  <c r="L569" i="1" s="1"/>
  <c r="C291" i="1"/>
  <c r="C290" i="1"/>
  <c r="Z288" i="1"/>
  <c r="I288" i="1"/>
  <c r="G288" i="1"/>
  <c r="Z287" i="1"/>
  <c r="I287" i="1"/>
  <c r="L287" i="1" s="1"/>
  <c r="Z286" i="1"/>
  <c r="I286" i="1"/>
  <c r="L286" i="1" s="1"/>
  <c r="Z285" i="1"/>
  <c r="I285" i="1"/>
  <c r="G285" i="1"/>
  <c r="Z281" i="1"/>
  <c r="I281" i="1"/>
  <c r="G281" i="1"/>
  <c r="A281" i="1"/>
  <c r="A282" i="1" s="1"/>
  <c r="A283" i="1" s="1"/>
  <c r="A284" i="1" s="1"/>
  <c r="A285" i="1" s="1"/>
  <c r="A286" i="1" s="1"/>
  <c r="A287" i="1" s="1"/>
  <c r="A288" i="1" s="1"/>
  <c r="Z280" i="1"/>
  <c r="W280" i="1"/>
  <c r="V280" i="1"/>
  <c r="U280" i="1"/>
  <c r="T280" i="1"/>
  <c r="G280" i="1"/>
  <c r="L280" i="1" s="1"/>
  <c r="C275" i="1"/>
  <c r="C274" i="1"/>
  <c r="Z272" i="1"/>
  <c r="I272" i="1"/>
  <c r="G272" i="1"/>
  <c r="Z269" i="1"/>
  <c r="I269" i="1"/>
  <c r="L269" i="1" s="1"/>
  <c r="Z268" i="1"/>
  <c r="I268" i="1"/>
  <c r="G268" i="1"/>
  <c r="Z265" i="1"/>
  <c r="I265" i="1"/>
  <c r="G265" i="1"/>
  <c r="A264" i="1"/>
  <c r="A265" i="1" s="1"/>
  <c r="A266" i="1" s="1"/>
  <c r="A267" i="1" s="1"/>
  <c r="A268" i="1" s="1"/>
  <c r="A269" i="1" s="1"/>
  <c r="A270" i="1" s="1"/>
  <c r="A271" i="1" s="1"/>
  <c r="A272" i="1" s="1"/>
  <c r="Z263" i="1"/>
  <c r="W263" i="1"/>
  <c r="V263" i="1"/>
  <c r="U263" i="1"/>
  <c r="T263" i="1"/>
  <c r="G263" i="1"/>
  <c r="L263" i="1" s="1"/>
  <c r="C259" i="1"/>
  <c r="C258" i="1"/>
  <c r="Z256" i="1"/>
  <c r="I256" i="1"/>
  <c r="G256" i="1"/>
  <c r="Z255" i="1"/>
  <c r="I255" i="1"/>
  <c r="G255" i="1"/>
  <c r="Z254" i="1"/>
  <c r="I254" i="1"/>
  <c r="G254" i="1"/>
  <c r="Z253" i="1"/>
  <c r="I253" i="1"/>
  <c r="G253" i="1"/>
  <c r="Z252" i="1"/>
  <c r="I252" i="1"/>
  <c r="G252" i="1"/>
  <c r="A252" i="1"/>
  <c r="A253" i="1" s="1"/>
  <c r="A254" i="1" s="1"/>
  <c r="A255" i="1" s="1"/>
  <c r="A256" i="1" s="1"/>
  <c r="Z251" i="1"/>
  <c r="W251" i="1"/>
  <c r="V251" i="1"/>
  <c r="U251" i="1"/>
  <c r="T251" i="1"/>
  <c r="G251" i="1"/>
  <c r="L251" i="1" s="1"/>
  <c r="C247" i="1"/>
  <c r="K247" i="1" s="1"/>
  <c r="C246" i="1"/>
  <c r="Z244" i="1"/>
  <c r="I244" i="1"/>
  <c r="G244" i="1"/>
  <c r="Z238" i="1"/>
  <c r="I238" i="1"/>
  <c r="G238" i="1"/>
  <c r="Z237" i="1"/>
  <c r="Z235" i="1"/>
  <c r="I235" i="1"/>
  <c r="G235" i="1"/>
  <c r="Z233" i="1"/>
  <c r="I233" i="1"/>
  <c r="G233" i="1"/>
  <c r="Z232" i="1"/>
  <c r="I232" i="1"/>
  <c r="G232" i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Z231" i="1"/>
  <c r="W231" i="1"/>
  <c r="V231" i="1"/>
  <c r="U231" i="1"/>
  <c r="T231" i="1"/>
  <c r="G231" i="1"/>
  <c r="C227" i="1"/>
  <c r="K227" i="1" s="1"/>
  <c r="C226" i="1"/>
  <c r="Z224" i="1"/>
  <c r="I224" i="1"/>
  <c r="G224" i="1"/>
  <c r="Z222" i="1"/>
  <c r="I222" i="1"/>
  <c r="G222" i="1"/>
  <c r="A222" i="1"/>
  <c r="A223" i="1" s="1"/>
  <c r="A224" i="1" s="1"/>
  <c r="Z221" i="1"/>
  <c r="W221" i="1"/>
  <c r="V221" i="1"/>
  <c r="U221" i="1"/>
  <c r="T221" i="1"/>
  <c r="G221" i="1"/>
  <c r="L221" i="1" s="1"/>
  <c r="M221" i="1" s="1"/>
  <c r="C216" i="1"/>
  <c r="K216" i="1" s="1"/>
  <c r="C215" i="1"/>
  <c r="Z213" i="1"/>
  <c r="I213" i="1"/>
  <c r="G213" i="1"/>
  <c r="Z212" i="1"/>
  <c r="I212" i="1"/>
  <c r="L212" i="1" s="1"/>
  <c r="Z211" i="1"/>
  <c r="I211" i="1"/>
  <c r="G211" i="1"/>
  <c r="Z210" i="1"/>
  <c r="I210" i="1"/>
  <c r="G210" i="1"/>
  <c r="Z209" i="1"/>
  <c r="I209" i="1"/>
  <c r="G209" i="1"/>
  <c r="Z208" i="1"/>
  <c r="I208" i="1"/>
  <c r="G208" i="1"/>
  <c r="Z207" i="1"/>
  <c r="I207" i="1"/>
  <c r="G207" i="1"/>
  <c r="Z206" i="1"/>
  <c r="I206" i="1"/>
  <c r="G206" i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Z202" i="1"/>
  <c r="W202" i="1"/>
  <c r="V202" i="1"/>
  <c r="U202" i="1"/>
  <c r="T202" i="1"/>
  <c r="G202" i="1"/>
  <c r="L202" i="1" s="1"/>
  <c r="C198" i="1"/>
  <c r="K198" i="1" s="1"/>
  <c r="C197" i="1"/>
  <c r="Z196" i="1"/>
  <c r="I196" i="1"/>
  <c r="G196" i="1"/>
  <c r="Z195" i="1"/>
  <c r="I195" i="1"/>
  <c r="G195" i="1"/>
  <c r="Z194" i="1"/>
  <c r="I194" i="1"/>
  <c r="L194" i="1" s="1"/>
  <c r="Z192" i="1"/>
  <c r="I192" i="1"/>
  <c r="G192" i="1"/>
  <c r="Z187" i="1"/>
  <c r="I187" i="1"/>
  <c r="G187" i="1"/>
  <c r="Z186" i="1"/>
  <c r="I186" i="1"/>
  <c r="G186" i="1"/>
  <c r="Z185" i="1"/>
  <c r="I185" i="1"/>
  <c r="G185" i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Z184" i="1"/>
  <c r="W184" i="1"/>
  <c r="V184" i="1"/>
  <c r="U184" i="1"/>
  <c r="T184" i="1"/>
  <c r="G184" i="1"/>
  <c r="L184" i="1" s="1"/>
  <c r="C180" i="1"/>
  <c r="K180" i="1" s="1"/>
  <c r="C179" i="1"/>
  <c r="Z177" i="1"/>
  <c r="I177" i="1"/>
  <c r="G177" i="1"/>
  <c r="Z175" i="1"/>
  <c r="G175" i="1"/>
  <c r="Z169" i="1"/>
  <c r="G169" i="1"/>
  <c r="L169" i="1" s="1"/>
  <c r="A169" i="1"/>
  <c r="A170" i="1" s="1"/>
  <c r="A171" i="1" s="1"/>
  <c r="A172" i="1" s="1"/>
  <c r="A173" i="1" s="1"/>
  <c r="A174" i="1" s="1"/>
  <c r="A175" i="1" s="1"/>
  <c r="A176" i="1" s="1"/>
  <c r="A177" i="1" s="1"/>
  <c r="Z168" i="1"/>
  <c r="W168" i="1"/>
  <c r="V168" i="1"/>
  <c r="U168" i="1"/>
  <c r="T168" i="1"/>
  <c r="C164" i="1"/>
  <c r="K164" i="1" s="1"/>
  <c r="C163" i="1"/>
  <c r="Z161" i="1"/>
  <c r="Z160" i="1"/>
  <c r="I160" i="1"/>
  <c r="G160" i="1"/>
  <c r="Z159" i="1"/>
  <c r="I159" i="1"/>
  <c r="L159" i="1" s="1"/>
  <c r="Z158" i="1"/>
  <c r="I158" i="1"/>
  <c r="G158" i="1"/>
  <c r="Z157" i="1"/>
  <c r="I157" i="1"/>
  <c r="G157" i="1"/>
  <c r="Z156" i="1"/>
  <c r="I156" i="1"/>
  <c r="G156" i="1"/>
  <c r="Z155" i="1"/>
  <c r="I155" i="1"/>
  <c r="G155" i="1"/>
  <c r="Z150" i="1"/>
  <c r="G150" i="1"/>
  <c r="L150" i="1" s="1"/>
  <c r="M150" i="1" s="1"/>
  <c r="Z148" i="1"/>
  <c r="W148" i="1"/>
  <c r="V148" i="1"/>
  <c r="U148" i="1"/>
  <c r="T148" i="1"/>
  <c r="G148" i="1"/>
  <c r="L148" i="1" s="1"/>
  <c r="C144" i="1"/>
  <c r="K144" i="1" s="1"/>
  <c r="Z136" i="1"/>
  <c r="I136" i="1"/>
  <c r="G136" i="1"/>
  <c r="Z135" i="1"/>
  <c r="Z134" i="1"/>
  <c r="I134" i="1"/>
  <c r="G134" i="1"/>
  <c r="Z133" i="1"/>
  <c r="I133" i="1"/>
  <c r="L133" i="1" s="1"/>
  <c r="Z132" i="1"/>
  <c r="I132" i="1"/>
  <c r="G132" i="1"/>
  <c r="Z131" i="1"/>
  <c r="I131" i="1"/>
  <c r="G131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Z129" i="1"/>
  <c r="W129" i="1"/>
  <c r="V129" i="1"/>
  <c r="U129" i="1"/>
  <c r="T129" i="1"/>
  <c r="Z124" i="1"/>
  <c r="W124" i="1"/>
  <c r="V124" i="1"/>
  <c r="U124" i="1"/>
  <c r="T124" i="1"/>
  <c r="M124" i="1"/>
  <c r="M122" i="1" s="1"/>
  <c r="G124" i="1"/>
  <c r="L122" i="1"/>
  <c r="L759" i="1" s="1"/>
  <c r="K759" i="1"/>
  <c r="Z120" i="1"/>
  <c r="M120" i="1"/>
  <c r="Z119" i="1"/>
  <c r="M119" i="1"/>
  <c r="A119" i="1"/>
  <c r="A120" i="1" s="1"/>
  <c r="W118" i="1"/>
  <c r="V118" i="1"/>
  <c r="U118" i="1"/>
  <c r="M118" i="1"/>
  <c r="L116" i="1"/>
  <c r="L758" i="1" s="1"/>
  <c r="K758" i="1"/>
  <c r="M110" i="1"/>
  <c r="M108" i="1"/>
  <c r="M107" i="1"/>
  <c r="M106" i="1"/>
  <c r="A106" i="1"/>
  <c r="A107" i="1" s="1"/>
  <c r="A108" i="1" s="1"/>
  <c r="A109" i="1" s="1"/>
  <c r="A110" i="1" s="1"/>
  <c r="M105" i="1"/>
  <c r="K754" i="1"/>
  <c r="M102" i="1"/>
  <c r="M101" i="1"/>
  <c r="A101" i="1"/>
  <c r="A102" i="1" s="1"/>
  <c r="M100" i="1"/>
  <c r="K753" i="1"/>
  <c r="M97" i="1"/>
  <c r="M96" i="1"/>
  <c r="M95" i="1"/>
  <c r="M94" i="1"/>
  <c r="M93" i="1"/>
  <c r="A93" i="1"/>
  <c r="A94" i="1" s="1"/>
  <c r="A95" i="1" s="1"/>
  <c r="A96" i="1" s="1"/>
  <c r="A97" i="1" s="1"/>
  <c r="M92" i="1"/>
  <c r="L91" i="1"/>
  <c r="L752" i="1" s="1"/>
  <c r="K752" i="1"/>
  <c r="M89" i="1"/>
  <c r="M88" i="1"/>
  <c r="M87" i="1"/>
  <c r="A87" i="1"/>
  <c r="A88" i="1" s="1"/>
  <c r="A89" i="1" s="1"/>
  <c r="M86" i="1"/>
  <c r="L85" i="1"/>
  <c r="L751" i="1" s="1"/>
  <c r="K751" i="1"/>
  <c r="M83" i="1"/>
  <c r="M82" i="1"/>
  <c r="M81" i="1"/>
  <c r="A81" i="1"/>
  <c r="A82" i="1" s="1"/>
  <c r="A83" i="1" s="1"/>
  <c r="M80" i="1"/>
  <c r="L79" i="1"/>
  <c r="L750" i="1" s="1"/>
  <c r="K750" i="1"/>
  <c r="M77" i="1"/>
  <c r="M76" i="1"/>
  <c r="M75" i="1"/>
  <c r="A75" i="1"/>
  <c r="A76" i="1" s="1"/>
  <c r="A77" i="1" s="1"/>
  <c r="M74" i="1"/>
  <c r="L73" i="1"/>
  <c r="L749" i="1" s="1"/>
  <c r="K749" i="1"/>
  <c r="M71" i="1"/>
  <c r="M70" i="1"/>
  <c r="M69" i="1"/>
  <c r="M68" i="1"/>
  <c r="M67" i="1"/>
  <c r="M66" i="1"/>
  <c r="A66" i="1"/>
  <c r="A67" i="1" s="1"/>
  <c r="A68" i="1" s="1"/>
  <c r="A69" i="1" s="1"/>
  <c r="A70" i="1" s="1"/>
  <c r="A71" i="1" s="1"/>
  <c r="M65" i="1"/>
  <c r="L64" i="1"/>
  <c r="L748" i="1" s="1"/>
  <c r="B47" i="1"/>
  <c r="A47" i="1"/>
  <c r="B45" i="1"/>
  <c r="A45" i="1"/>
  <c r="B43" i="1"/>
  <c r="A43" i="1"/>
  <c r="A41" i="1"/>
  <c r="B39" i="1"/>
  <c r="A39" i="1"/>
  <c r="B37" i="1"/>
  <c r="A37" i="1"/>
  <c r="B33" i="1"/>
  <c r="A33" i="1"/>
  <c r="B31" i="1"/>
  <c r="M445" i="1" l="1"/>
  <c r="M169" i="1"/>
  <c r="K799" i="1"/>
  <c r="K397" i="1"/>
  <c r="M397" i="1" s="1"/>
  <c r="A498" i="1"/>
  <c r="A499" i="1" s="1"/>
  <c r="K776" i="1"/>
  <c r="K127" i="1"/>
  <c r="K809" i="1"/>
  <c r="M148" i="1"/>
  <c r="M780" i="1"/>
  <c r="L192" i="1"/>
  <c r="M192" i="1" s="1"/>
  <c r="L155" i="1"/>
  <c r="M155" i="1" s="1"/>
  <c r="L131" i="1"/>
  <c r="K748" i="1"/>
  <c r="K31" i="1"/>
  <c r="L104" i="1"/>
  <c r="L754" i="1" s="1"/>
  <c r="M754" i="1" s="1"/>
  <c r="M702" i="1"/>
  <c r="L157" i="1"/>
  <c r="M157" i="1" s="1"/>
  <c r="L213" i="1"/>
  <c r="M213" i="1" s="1"/>
  <c r="L224" i="1"/>
  <c r="M224" i="1" s="1"/>
  <c r="L265" i="1"/>
  <c r="M265" i="1" s="1"/>
  <c r="L272" i="1"/>
  <c r="M272" i="1" s="1"/>
  <c r="L285" i="1"/>
  <c r="M285" i="1" s="1"/>
  <c r="M99" i="1"/>
  <c r="M759" i="1"/>
  <c r="M91" i="1"/>
  <c r="L99" i="1"/>
  <c r="L753" i="1" s="1"/>
  <c r="K47" i="1"/>
  <c r="M752" i="1"/>
  <c r="K795" i="1"/>
  <c r="M79" i="1"/>
  <c r="M73" i="1"/>
  <c r="L136" i="1"/>
  <c r="M136" i="1" s="1"/>
  <c r="L196" i="1"/>
  <c r="M196" i="1" s="1"/>
  <c r="K182" i="1"/>
  <c r="L209" i="1"/>
  <c r="M209" i="1" s="1"/>
  <c r="L252" i="1"/>
  <c r="M252" i="1" s="1"/>
  <c r="K35" i="1"/>
  <c r="M486" i="1"/>
  <c r="M487" i="1"/>
  <c r="M491" i="1"/>
  <c r="M495" i="1"/>
  <c r="M545" i="1"/>
  <c r="M549" i="1"/>
  <c r="M556" i="1"/>
  <c r="M561" i="1"/>
  <c r="M494" i="1"/>
  <c r="M555" i="1"/>
  <c r="M625" i="1"/>
  <c r="M287" i="1"/>
  <c r="M488" i="1"/>
  <c r="M492" i="1"/>
  <c r="M496" i="1"/>
  <c r="M516" i="1"/>
  <c r="M541" i="1"/>
  <c r="M557" i="1"/>
  <c r="M490" i="1"/>
  <c r="M316" i="1"/>
  <c r="M485" i="1"/>
  <c r="M489" i="1"/>
  <c r="M493" i="1"/>
  <c r="M497" i="1"/>
  <c r="M512" i="1"/>
  <c r="M85" i="1"/>
  <c r="M133" i="1"/>
  <c r="M286" i="1"/>
  <c r="M370" i="1"/>
  <c r="O378" i="1"/>
  <c r="O769" i="1" s="1"/>
  <c r="M406" i="1"/>
  <c r="M415" i="1"/>
  <c r="M514" i="1"/>
  <c r="M517" i="1"/>
  <c r="M524" i="1"/>
  <c r="M554" i="1"/>
  <c r="M578" i="1"/>
  <c r="M582" i="1"/>
  <c r="M586" i="1"/>
  <c r="M613" i="1"/>
  <c r="M615" i="1"/>
  <c r="M618" i="1"/>
  <c r="M626" i="1"/>
  <c r="M629" i="1"/>
  <c r="M633" i="1"/>
  <c r="M637" i="1"/>
  <c r="M663" i="1"/>
  <c r="M665" i="1"/>
  <c r="M670" i="1"/>
  <c r="L132" i="1"/>
  <c r="L156" i="1"/>
  <c r="M156" i="1" s="1"/>
  <c r="K146" i="1"/>
  <c r="L177" i="1"/>
  <c r="M177" i="1" s="1"/>
  <c r="K219" i="1"/>
  <c r="M237" i="1"/>
  <c r="L288" i="1"/>
  <c r="M288" i="1" s="1"/>
  <c r="M338" i="1"/>
  <c r="M340" i="1"/>
  <c r="M342" i="1"/>
  <c r="M344" i="1"/>
  <c r="M346" i="1"/>
  <c r="M352" i="1"/>
  <c r="M354" i="1"/>
  <c r="M356" i="1"/>
  <c r="M358" i="1"/>
  <c r="M360" i="1"/>
  <c r="M362" i="1"/>
  <c r="M364" i="1"/>
  <c r="M366" i="1"/>
  <c r="M373" i="1"/>
  <c r="M375" i="1"/>
  <c r="M769" i="1"/>
  <c r="M430" i="1"/>
  <c r="M429" i="1" s="1"/>
  <c r="M440" i="1"/>
  <c r="M456" i="1"/>
  <c r="M463" i="1"/>
  <c r="M471" i="1"/>
  <c r="M522" i="1"/>
  <c r="M525" i="1"/>
  <c r="M538" i="1"/>
  <c r="M548" i="1"/>
  <c r="M562" i="1"/>
  <c r="M564" i="1"/>
  <c r="M571" i="1"/>
  <c r="M579" i="1"/>
  <c r="M583" i="1"/>
  <c r="M587" i="1"/>
  <c r="M620" i="1"/>
  <c r="M624" i="1"/>
  <c r="M630" i="1"/>
  <c r="M634" i="1"/>
  <c r="M644" i="1"/>
  <c r="M646" i="1"/>
  <c r="M648" i="1"/>
  <c r="M650" i="1"/>
  <c r="M652" i="1"/>
  <c r="M814" i="1"/>
  <c r="M666" i="1"/>
  <c r="M212" i="1"/>
  <c r="M269" i="1"/>
  <c r="M337" i="1"/>
  <c r="M351" i="1"/>
  <c r="M435" i="1"/>
  <c r="M484" i="1"/>
  <c r="M513" i="1"/>
  <c r="M523" i="1"/>
  <c r="M539" i="1"/>
  <c r="M546" i="1"/>
  <c r="M565" i="1"/>
  <c r="M570" i="1"/>
  <c r="M580" i="1"/>
  <c r="M584" i="1"/>
  <c r="M588" i="1"/>
  <c r="M591" i="1"/>
  <c r="M603" i="1"/>
  <c r="M614" i="1"/>
  <c r="M621" i="1"/>
  <c r="M627" i="1"/>
  <c r="M631" i="1"/>
  <c r="M635" i="1"/>
  <c r="M687" i="1"/>
  <c r="M823" i="1"/>
  <c r="M749" i="1"/>
  <c r="M750" i="1"/>
  <c r="M751" i="1"/>
  <c r="M109" i="1"/>
  <c r="M104" i="1" s="1"/>
  <c r="O122" i="1"/>
  <c r="O759" i="1" s="1"/>
  <c r="M159" i="1"/>
  <c r="M194" i="1"/>
  <c r="L222" i="1"/>
  <c r="K275" i="1"/>
  <c r="L297" i="1"/>
  <c r="L308" i="1"/>
  <c r="F325" i="1"/>
  <c r="M339" i="1"/>
  <c r="M341" i="1"/>
  <c r="M343" i="1"/>
  <c r="M345" i="1"/>
  <c r="M347" i="1"/>
  <c r="M353" i="1"/>
  <c r="M355" i="1"/>
  <c r="M357" i="1"/>
  <c r="M359" i="1"/>
  <c r="M361" i="1"/>
  <c r="M363" i="1"/>
  <c r="M365" i="1"/>
  <c r="M371" i="1"/>
  <c r="M372" i="1"/>
  <c r="M374" i="1"/>
  <c r="M376" i="1"/>
  <c r="M378" i="1"/>
  <c r="L429" i="1"/>
  <c r="L781" i="1" s="1"/>
  <c r="M781" i="1" s="1"/>
  <c r="M457" i="1"/>
  <c r="M473" i="1"/>
  <c r="M537" i="1"/>
  <c r="M540" i="1"/>
  <c r="M547" i="1"/>
  <c r="M577" i="1"/>
  <c r="M581" i="1"/>
  <c r="M628" i="1"/>
  <c r="M632" i="1"/>
  <c r="M636" i="1"/>
  <c r="M641" i="1"/>
  <c r="M643" i="1"/>
  <c r="M645" i="1"/>
  <c r="M647" i="1"/>
  <c r="M649" i="1"/>
  <c r="M651" i="1"/>
  <c r="M653" i="1"/>
  <c r="M656" i="1"/>
  <c r="L662" i="1"/>
  <c r="L815" i="1" s="1"/>
  <c r="M815" i="1" s="1"/>
  <c r="M664" i="1"/>
  <c r="M822" i="1"/>
  <c r="M699" i="1"/>
  <c r="L575" i="1"/>
  <c r="L806" i="1" s="1"/>
  <c r="L186" i="1"/>
  <c r="L207" i="1"/>
  <c r="L244" i="1"/>
  <c r="L255" i="1"/>
  <c r="L256" i="1"/>
  <c r="L349" i="1"/>
  <c r="L767" i="1" s="1"/>
  <c r="M767" i="1" s="1"/>
  <c r="L210" i="1"/>
  <c r="L211" i="1"/>
  <c r="L231" i="1"/>
  <c r="L233" i="1"/>
  <c r="L254" i="1"/>
  <c r="L268" i="1"/>
  <c r="M421" i="1"/>
  <c r="M64" i="1"/>
  <c r="L195" i="1"/>
  <c r="L511" i="1"/>
  <c r="L796" i="1" s="1"/>
  <c r="M796" i="1" s="1"/>
  <c r="M515" i="1"/>
  <c r="L520" i="1"/>
  <c r="L797" i="1" s="1"/>
  <c r="M797" i="1" s="1"/>
  <c r="M521" i="1"/>
  <c r="L552" i="1"/>
  <c r="L803" i="1" s="1"/>
  <c r="M803" i="1" s="1"/>
  <c r="M553" i="1"/>
  <c r="M807" i="1"/>
  <c r="H679" i="1"/>
  <c r="L679" i="1" s="1"/>
  <c r="M679" i="1" s="1"/>
  <c r="M678" i="1"/>
  <c r="L544" i="1"/>
  <c r="L802" i="1" s="1"/>
  <c r="M802" i="1" s="1"/>
  <c r="K45" i="1"/>
  <c r="M116" i="1"/>
  <c r="F470" i="1"/>
  <c r="K470" i="1" s="1"/>
  <c r="L134" i="1"/>
  <c r="L158" i="1"/>
  <c r="L175" i="1"/>
  <c r="M175" i="1" s="1"/>
  <c r="L232" i="1"/>
  <c r="L235" i="1"/>
  <c r="L253" i="1"/>
  <c r="K291" i="1"/>
  <c r="L298" i="1"/>
  <c r="M298" i="1" s="1"/>
  <c r="K301" i="1"/>
  <c r="K311" i="1"/>
  <c r="L335" i="1"/>
  <c r="L766" i="1" s="1"/>
  <c r="L368" i="1"/>
  <c r="L768" i="1" s="1"/>
  <c r="L434" i="1"/>
  <c r="L782" i="1" s="1"/>
  <c r="M782" i="1" s="1"/>
  <c r="L499" i="1"/>
  <c r="M576" i="1"/>
  <c r="K821" i="1"/>
  <c r="K818" i="1" s="1"/>
  <c r="F464" i="1"/>
  <c r="L464" i="1" s="1"/>
  <c r="L160" i="1"/>
  <c r="M160" i="1" s="1"/>
  <c r="L185" i="1"/>
  <c r="L187" i="1"/>
  <c r="L206" i="1"/>
  <c r="L208" i="1"/>
  <c r="K200" i="1"/>
  <c r="L238" i="1"/>
  <c r="K259" i="1"/>
  <c r="L281" i="1"/>
  <c r="K319" i="1"/>
  <c r="K326" i="1"/>
  <c r="K321" i="1" s="1"/>
  <c r="L478" i="1"/>
  <c r="L479" i="1"/>
  <c r="M783" i="1"/>
  <c r="K43" i="1"/>
  <c r="M323" i="1"/>
  <c r="F572" i="1"/>
  <c r="L572" i="1" s="1"/>
  <c r="F460" i="1"/>
  <c r="L460" i="1" s="1"/>
  <c r="F459" i="1"/>
  <c r="L459" i="1" s="1"/>
  <c r="K39" i="1"/>
  <c r="F619" i="1"/>
  <c r="L619" i="1" s="1"/>
  <c r="F604" i="1"/>
  <c r="L604" i="1" s="1"/>
  <c r="F461" i="1"/>
  <c r="L461" i="1" s="1"/>
  <c r="F616" i="1"/>
  <c r="L616" i="1" s="1"/>
  <c r="F610" i="1"/>
  <c r="L610" i="1" s="1"/>
  <c r="F505" i="1"/>
  <c r="L505" i="1" s="1"/>
  <c r="M758" i="1"/>
  <c r="K766" i="1"/>
  <c r="K764" i="1" s="1"/>
  <c r="F398" i="1"/>
  <c r="K398" i="1" s="1"/>
  <c r="K773" i="1"/>
  <c r="M778" i="1"/>
  <c r="L784" i="1"/>
  <c r="F458" i="1"/>
  <c r="L458" i="1" s="1"/>
  <c r="F469" i="1"/>
  <c r="L469" i="1" s="1"/>
  <c r="L477" i="1"/>
  <c r="M779" i="1"/>
  <c r="L535" i="1"/>
  <c r="L560" i="1"/>
  <c r="L804" i="1" s="1"/>
  <c r="L640" i="1"/>
  <c r="L813" i="1" s="1"/>
  <c r="L669" i="1"/>
  <c r="L816" i="1" s="1"/>
  <c r="F300" i="1" l="1"/>
  <c r="B330" i="1"/>
  <c r="F215" i="1"/>
  <c r="L215" i="1" s="1"/>
  <c r="F143" i="1"/>
  <c r="L143" i="1" s="1"/>
  <c r="F274" i="1"/>
  <c r="L274" i="1" s="1"/>
  <c r="M274" i="1" s="1"/>
  <c r="F197" i="1"/>
  <c r="L197" i="1" s="1"/>
  <c r="F226" i="1"/>
  <c r="F290" i="1"/>
  <c r="L290" i="1" s="1"/>
  <c r="F246" i="1"/>
  <c r="L246" i="1" s="1"/>
  <c r="M246" i="1" s="1"/>
  <c r="F258" i="1"/>
  <c r="L258" i="1" s="1"/>
  <c r="M748" i="1"/>
  <c r="K746" i="1"/>
  <c r="F179" i="1"/>
  <c r="L179" i="1" s="1"/>
  <c r="F163" i="1"/>
  <c r="L163" i="1" s="1"/>
  <c r="L146" i="1" s="1"/>
  <c r="M470" i="1"/>
  <c r="K468" i="1"/>
  <c r="K531" i="1" s="1"/>
  <c r="M319" i="1"/>
  <c r="K313" i="1"/>
  <c r="F310" i="1"/>
  <c r="M311" i="1"/>
  <c r="K303" i="1"/>
  <c r="M301" i="1"/>
  <c r="K293" i="1"/>
  <c r="M291" i="1"/>
  <c r="K278" i="1"/>
  <c r="M275" i="1"/>
  <c r="K261" i="1"/>
  <c r="M259" i="1"/>
  <c r="K249" i="1"/>
  <c r="M247" i="1"/>
  <c r="K229" i="1"/>
  <c r="M180" i="1"/>
  <c r="K166" i="1"/>
  <c r="K760" i="1" s="1"/>
  <c r="M305" i="1"/>
  <c r="L310" i="1"/>
  <c r="M310" i="1" s="1"/>
  <c r="M132" i="1"/>
  <c r="M263" i="1"/>
  <c r="M231" i="1"/>
  <c r="M184" i="1"/>
  <c r="M168" i="1"/>
  <c r="M280" i="1"/>
  <c r="M295" i="1"/>
  <c r="L300" i="1"/>
  <c r="L325" i="1"/>
  <c r="L321" i="1" s="1"/>
  <c r="L226" i="1"/>
  <c r="L219" i="1" s="1"/>
  <c r="L746" i="1"/>
  <c r="M216" i="1"/>
  <c r="M227" i="1"/>
  <c r="M198" i="1"/>
  <c r="M753" i="1"/>
  <c r="L112" i="1"/>
  <c r="L31" i="1" s="1"/>
  <c r="L608" i="1"/>
  <c r="L812" i="1" s="1"/>
  <c r="M812" i="1" s="1"/>
  <c r="L318" i="1"/>
  <c r="L313" i="1" s="1"/>
  <c r="M326" i="1"/>
  <c r="L382" i="1"/>
  <c r="L35" i="1" s="1"/>
  <c r="M164" i="1"/>
  <c r="M112" i="1"/>
  <c r="M31" i="1" s="1"/>
  <c r="L451" i="1"/>
  <c r="L39" i="1" s="1"/>
  <c r="M535" i="1"/>
  <c r="M560" i="1"/>
  <c r="M813" i="1"/>
  <c r="M461" i="1"/>
  <c r="M572" i="1"/>
  <c r="M478" i="1"/>
  <c r="M238" i="1"/>
  <c r="M206" i="1"/>
  <c r="M552" i="1"/>
  <c r="M697" i="1"/>
  <c r="M640" i="1"/>
  <c r="M308" i="1"/>
  <c r="N79" i="1"/>
  <c r="N750" i="1" s="1"/>
  <c r="N552" i="1"/>
  <c r="N803" i="1" s="1"/>
  <c r="M458" i="1"/>
  <c r="L776" i="1"/>
  <c r="M604" i="1"/>
  <c r="L602" i="1"/>
  <c r="L811" i="1" s="1"/>
  <c r="M459" i="1"/>
  <c r="M349" i="1"/>
  <c r="M315" i="1"/>
  <c r="M821" i="1"/>
  <c r="M768" i="1"/>
  <c r="M251" i="1"/>
  <c r="M544" i="1"/>
  <c r="O440" i="1"/>
  <c r="O783" i="1" s="1"/>
  <c r="M511" i="1"/>
  <c r="M233" i="1"/>
  <c r="M244" i="1"/>
  <c r="N415" i="1"/>
  <c r="N779" i="1" s="1"/>
  <c r="M222" i="1"/>
  <c r="M804" i="1"/>
  <c r="N445" i="1"/>
  <c r="N784" i="1" s="1"/>
  <c r="M610" i="1"/>
  <c r="M619" i="1"/>
  <c r="M144" i="1"/>
  <c r="M185" i="1"/>
  <c r="M575" i="1"/>
  <c r="M235" i="1"/>
  <c r="M158" i="1"/>
  <c r="M202" i="1"/>
  <c r="M806" i="1"/>
  <c r="N116" i="1"/>
  <c r="N758" i="1" s="1"/>
  <c r="O116" i="1"/>
  <c r="O758" i="1" s="1"/>
  <c r="M816" i="1"/>
  <c r="M479" i="1"/>
  <c r="M208" i="1"/>
  <c r="M464" i="1"/>
  <c r="M499" i="1"/>
  <c r="L483" i="1"/>
  <c r="L794" i="1" s="1"/>
  <c r="M232" i="1"/>
  <c r="M134" i="1"/>
  <c r="M254" i="1"/>
  <c r="M210" i="1"/>
  <c r="M255" i="1"/>
  <c r="M186" i="1"/>
  <c r="N754" i="1"/>
  <c r="O85" i="1"/>
  <c r="O751" i="1" s="1"/>
  <c r="N64" i="1"/>
  <c r="N748" i="1" s="1"/>
  <c r="N91" i="1"/>
  <c r="N752" i="1" s="1"/>
  <c r="N560" i="1"/>
  <c r="N804" i="1" s="1"/>
  <c r="M616" i="1"/>
  <c r="M460" i="1"/>
  <c r="M281" i="1"/>
  <c r="M187" i="1"/>
  <c r="M368" i="1"/>
  <c r="M253" i="1"/>
  <c r="M662" i="1"/>
  <c r="M520" i="1"/>
  <c r="M195" i="1"/>
  <c r="M268" i="1"/>
  <c r="M211" i="1"/>
  <c r="M335" i="1"/>
  <c r="M207" i="1"/>
  <c r="M131" i="1"/>
  <c r="N440" i="1"/>
  <c r="N783" i="1" s="1"/>
  <c r="M297" i="1"/>
  <c r="P122" i="1"/>
  <c r="P759" i="1" s="1"/>
  <c r="N122" i="1"/>
  <c r="N759" i="1" s="1"/>
  <c r="N669" i="1"/>
  <c r="N816" i="1" s="1"/>
  <c r="N702" i="1"/>
  <c r="N823" i="1" s="1"/>
  <c r="N697" i="1"/>
  <c r="N822" i="1" s="1"/>
  <c r="N434" i="1"/>
  <c r="N782" i="1" s="1"/>
  <c r="N421" i="1"/>
  <c r="N780" i="1" s="1"/>
  <c r="N656" i="1"/>
  <c r="N814" i="1" s="1"/>
  <c r="P378" i="1"/>
  <c r="P769" i="1" s="1"/>
  <c r="N378" i="1"/>
  <c r="N769" i="1" s="1"/>
  <c r="N73" i="1"/>
  <c r="N749" i="1" s="1"/>
  <c r="N406" i="1"/>
  <c r="N778" i="1" s="1"/>
  <c r="M135" i="1"/>
  <c r="M669" i="1"/>
  <c r="P669" i="1"/>
  <c r="P816" i="1" s="1"/>
  <c r="O656" i="1"/>
  <c r="O814" i="1" s="1"/>
  <c r="N429" i="1"/>
  <c r="N781" i="1" s="1"/>
  <c r="N99" i="1"/>
  <c r="N753" i="1" s="1"/>
  <c r="N687" i="1"/>
  <c r="N821" i="1" s="1"/>
  <c r="N591" i="1"/>
  <c r="N807" i="1" s="1"/>
  <c r="M434" i="1"/>
  <c r="O434" i="1"/>
  <c r="O782" i="1" s="1"/>
  <c r="O73" i="1"/>
  <c r="O749" i="1" s="1"/>
  <c r="O823" i="1"/>
  <c r="N85" i="1"/>
  <c r="N751" i="1" s="1"/>
  <c r="O64" i="1"/>
  <c r="O748" i="1" s="1"/>
  <c r="N511" i="1"/>
  <c r="N796" i="1" s="1"/>
  <c r="M256" i="1"/>
  <c r="L455" i="1"/>
  <c r="L791" i="1" s="1"/>
  <c r="L764" i="1"/>
  <c r="L801" i="1"/>
  <c r="M469" i="1"/>
  <c r="L468" i="1"/>
  <c r="M766" i="1"/>
  <c r="M569" i="1"/>
  <c r="L568" i="1"/>
  <c r="L805" i="1" s="1"/>
  <c r="M784" i="1"/>
  <c r="L476" i="1"/>
  <c r="L793" i="1" s="1"/>
  <c r="M477" i="1"/>
  <c r="M398" i="1"/>
  <c r="L502" i="1"/>
  <c r="L795" i="1" s="1"/>
  <c r="M505" i="1"/>
  <c r="M746" i="1" l="1"/>
  <c r="K328" i="1"/>
  <c r="B329" i="1"/>
  <c r="B331" i="1" s="1"/>
  <c r="K792" i="1"/>
  <c r="K789" i="1" s="1"/>
  <c r="M325" i="1"/>
  <c r="M321" i="1" s="1"/>
  <c r="L166" i="1"/>
  <c r="M179" i="1"/>
  <c r="M166" i="1" s="1"/>
  <c r="K41" i="1"/>
  <c r="K762" i="1"/>
  <c r="L229" i="1"/>
  <c r="M318" i="1"/>
  <c r="M313" i="1" s="1"/>
  <c r="N776" i="1"/>
  <c r="L261" i="1"/>
  <c r="N746" i="1"/>
  <c r="K33" i="1"/>
  <c r="M451" i="1"/>
  <c r="M39" i="1" s="1"/>
  <c r="O429" i="1"/>
  <c r="O781" i="1" s="1"/>
  <c r="O421" i="1"/>
  <c r="O780" i="1" s="1"/>
  <c r="K761" i="1"/>
  <c r="O415" i="1"/>
  <c r="O779" i="1" s="1"/>
  <c r="O91" i="1"/>
  <c r="O752" i="1" s="1"/>
  <c r="O591" i="1"/>
  <c r="O807" i="1" s="1"/>
  <c r="P823" i="1"/>
  <c r="O99" i="1"/>
  <c r="O753" i="1" s="1"/>
  <c r="L303" i="1"/>
  <c r="N483" i="1"/>
  <c r="N794" i="1" s="1"/>
  <c r="L673" i="1"/>
  <c r="L45" i="1" s="1"/>
  <c r="M608" i="1"/>
  <c r="N608" i="1"/>
  <c r="N812" i="1" s="1"/>
  <c r="P440" i="1"/>
  <c r="P783" i="1" s="1"/>
  <c r="P421" i="1"/>
  <c r="P780" i="1" s="1"/>
  <c r="N468" i="1"/>
  <c r="N792" i="1" s="1"/>
  <c r="N568" i="1"/>
  <c r="N805" i="1" s="1"/>
  <c r="L127" i="1"/>
  <c r="P687" i="1"/>
  <c r="P821" i="1" s="1"/>
  <c r="N349" i="1"/>
  <c r="N767" i="1" s="1"/>
  <c r="M502" i="1"/>
  <c r="M776" i="1"/>
  <c r="M303" i="1"/>
  <c r="P335" i="1"/>
  <c r="P766" i="1" s="1"/>
  <c r="P434" i="1"/>
  <c r="P782" i="1" s="1"/>
  <c r="P406" i="1"/>
  <c r="P778" i="1" s="1"/>
  <c r="N112" i="1"/>
  <c r="N31" i="1" s="1"/>
  <c r="N662" i="1"/>
  <c r="N815" i="1" s="1"/>
  <c r="O406" i="1"/>
  <c r="O778" i="1" s="1"/>
  <c r="N520" i="1"/>
  <c r="N797" i="1" s="1"/>
  <c r="P104" i="1"/>
  <c r="P754" i="1" s="1"/>
  <c r="N368" i="1"/>
  <c r="N768" i="1" s="1"/>
  <c r="M794" i="1"/>
  <c r="N544" i="1"/>
  <c r="N802" i="1" s="1"/>
  <c r="O687" i="1"/>
  <c r="O821" i="1" s="1"/>
  <c r="N335" i="1"/>
  <c r="N766" i="1" s="1"/>
  <c r="O79" i="1"/>
  <c r="O750" i="1" s="1"/>
  <c r="O303" i="1"/>
  <c r="N321" i="1"/>
  <c r="M476" i="1"/>
  <c r="M764" i="1"/>
  <c r="M795" i="1"/>
  <c r="M197" i="1"/>
  <c r="P73" i="1"/>
  <c r="P749" i="1" s="1"/>
  <c r="P656" i="1"/>
  <c r="P814" i="1" s="1"/>
  <c r="P560" i="1"/>
  <c r="P804" i="1" s="1"/>
  <c r="P520" i="1"/>
  <c r="P797" i="1" s="1"/>
  <c r="O669" i="1"/>
  <c r="O816" i="1" s="1"/>
  <c r="P415" i="1"/>
  <c r="P779" i="1" s="1"/>
  <c r="M226" i="1"/>
  <c r="M602" i="1"/>
  <c r="O602" i="1"/>
  <c r="O811" i="1" s="1"/>
  <c r="P79" i="1"/>
  <c r="P750" i="1" s="1"/>
  <c r="N535" i="1"/>
  <c r="N801" i="1" s="1"/>
  <c r="P535" i="1"/>
  <c r="P801" i="1" s="1"/>
  <c r="M568" i="1"/>
  <c r="M599" i="1" s="1"/>
  <c r="M43" i="1" s="1"/>
  <c r="O568" i="1"/>
  <c r="O805" i="1" s="1"/>
  <c r="M468" i="1"/>
  <c r="P91" i="1"/>
  <c r="P752" i="1" s="1"/>
  <c r="O335" i="1"/>
  <c r="O766" i="1" s="1"/>
  <c r="P64" i="1"/>
  <c r="P748" i="1" s="1"/>
  <c r="N575" i="1"/>
  <c r="N806" i="1" s="1"/>
  <c r="N313" i="1"/>
  <c r="M258" i="1"/>
  <c r="M300" i="1"/>
  <c r="M261" i="1"/>
  <c r="M455" i="1"/>
  <c r="M793" i="1"/>
  <c r="L249" i="1"/>
  <c r="P591" i="1"/>
  <c r="P807" i="1" s="1"/>
  <c r="P99" i="1"/>
  <c r="P753" i="1" s="1"/>
  <c r="M229" i="1"/>
  <c r="M805" i="1"/>
  <c r="M215" i="1"/>
  <c r="M200" i="1" s="1"/>
  <c r="P85" i="1"/>
  <c r="P751" i="1" s="1"/>
  <c r="O552" i="1"/>
  <c r="O803" i="1" s="1"/>
  <c r="P429" i="1"/>
  <c r="P781" i="1" s="1"/>
  <c r="N451" i="1"/>
  <c r="N39" i="1" s="1"/>
  <c r="O560" i="1"/>
  <c r="O804" i="1" s="1"/>
  <c r="O483" i="1"/>
  <c r="O794" i="1" s="1"/>
  <c r="O104" i="1"/>
  <c r="O754" i="1" s="1"/>
  <c r="M483" i="1"/>
  <c r="M163" i="1"/>
  <c r="M146" i="1" s="1"/>
  <c r="P116" i="1"/>
  <c r="P758" i="1" s="1"/>
  <c r="O445" i="1"/>
  <c r="O784" i="1" s="1"/>
  <c r="O575" i="1"/>
  <c r="O806" i="1" s="1"/>
  <c r="N229" i="1"/>
  <c r="N602" i="1"/>
  <c r="N811" i="1" s="1"/>
  <c r="M382" i="1"/>
  <c r="M35" i="1" s="1"/>
  <c r="O535" i="1"/>
  <c r="O801" i="1" s="1"/>
  <c r="N640" i="1"/>
  <c r="N813" i="1" s="1"/>
  <c r="O697" i="1"/>
  <c r="O822" i="1" s="1"/>
  <c r="M143" i="1"/>
  <c r="M127" i="1" s="1"/>
  <c r="L182" i="1"/>
  <c r="L200" i="1"/>
  <c r="M290" i="1"/>
  <c r="N278" i="1" s="1"/>
  <c r="L278" i="1"/>
  <c r="M791" i="1"/>
  <c r="L799" i="1"/>
  <c r="M801" i="1"/>
  <c r="L809" i="1"/>
  <c r="M811" i="1"/>
  <c r="L293" i="1"/>
  <c r="L792" i="1"/>
  <c r="H710" i="1"/>
  <c r="L710" i="1" s="1"/>
  <c r="L531" i="1"/>
  <c r="L41" i="1" s="1"/>
  <c r="L599" i="1"/>
  <c r="L43" i="1" s="1"/>
  <c r="K756" i="1" l="1"/>
  <c r="L762" i="1"/>
  <c r="M762" i="1" s="1"/>
  <c r="O746" i="1"/>
  <c r="O776" i="1"/>
  <c r="N764" i="1"/>
  <c r="N809" i="1"/>
  <c r="F399" i="1"/>
  <c r="K399" i="1" s="1"/>
  <c r="K396" i="1" s="1"/>
  <c r="K402" i="1" s="1"/>
  <c r="M673" i="1"/>
  <c r="M45" i="1" s="1"/>
  <c r="P746" i="1"/>
  <c r="N799" i="1"/>
  <c r="O112" i="1"/>
  <c r="O31" i="1" s="1"/>
  <c r="L761" i="1"/>
  <c r="M761" i="1" s="1"/>
  <c r="P552" i="1"/>
  <c r="P803" i="1" s="1"/>
  <c r="N249" i="1"/>
  <c r="P544" i="1"/>
  <c r="P802" i="1" s="1"/>
  <c r="M293" i="1"/>
  <c r="L760" i="1"/>
  <c r="M760" i="1" s="1"/>
  <c r="N200" i="1"/>
  <c r="P602" i="1"/>
  <c r="P811" i="1" s="1"/>
  <c r="O396" i="1"/>
  <c r="O774" i="1" s="1"/>
  <c r="O608" i="1"/>
  <c r="O812" i="1" s="1"/>
  <c r="P697" i="1"/>
  <c r="P822" i="1" s="1"/>
  <c r="N476" i="1"/>
  <c r="N793" i="1" s="1"/>
  <c r="M531" i="1"/>
  <c r="M41" i="1" s="1"/>
  <c r="O511" i="1"/>
  <c r="O796" i="1" s="1"/>
  <c r="O321" i="1"/>
  <c r="P511" i="1"/>
  <c r="P796" i="1" s="1"/>
  <c r="P483" i="1"/>
  <c r="P794" i="1" s="1"/>
  <c r="N127" i="1"/>
  <c r="P662" i="1"/>
  <c r="P815" i="1" s="1"/>
  <c r="P640" i="1"/>
  <c r="P813" i="1" s="1"/>
  <c r="P502" i="1"/>
  <c r="P795" i="1" s="1"/>
  <c r="N502" i="1"/>
  <c r="N795" i="1" s="1"/>
  <c r="N293" i="1"/>
  <c r="P112" i="1"/>
  <c r="P31" i="1" s="1"/>
  <c r="M249" i="1"/>
  <c r="N599" i="1"/>
  <c r="N43" i="1" s="1"/>
  <c r="N219" i="1"/>
  <c r="O451" i="1"/>
  <c r="O39" i="1" s="1"/>
  <c r="P455" i="1"/>
  <c r="P791" i="1" s="1"/>
  <c r="M809" i="1"/>
  <c r="M278" i="1"/>
  <c r="O278" i="1"/>
  <c r="O146" i="1"/>
  <c r="O127" i="1"/>
  <c r="O662" i="1"/>
  <c r="O815" i="1" s="1"/>
  <c r="P313" i="1"/>
  <c r="M219" i="1"/>
  <c r="P445" i="1"/>
  <c r="O368" i="1"/>
  <c r="O768" i="1" s="1"/>
  <c r="P321" i="1"/>
  <c r="N382" i="1"/>
  <c r="N35" i="1" s="1"/>
  <c r="O229" i="1"/>
  <c r="O166" i="1"/>
  <c r="O544" i="1"/>
  <c r="M799" i="1"/>
  <c r="P166" i="1"/>
  <c r="P229" i="1"/>
  <c r="O219" i="1"/>
  <c r="N455" i="1"/>
  <c r="N791" i="1" s="1"/>
  <c r="O349" i="1"/>
  <c r="O767" i="1" s="1"/>
  <c r="O640" i="1"/>
  <c r="O813" i="1" s="1"/>
  <c r="M710" i="1"/>
  <c r="M792" i="1"/>
  <c r="M789" i="1" s="1"/>
  <c r="L328" i="1"/>
  <c r="P476" i="1"/>
  <c r="P793" i="1" s="1"/>
  <c r="N673" i="1"/>
  <c r="N45" i="1" s="1"/>
  <c r="P219" i="1"/>
  <c r="O455" i="1"/>
  <c r="O791" i="1" s="1"/>
  <c r="P575" i="1"/>
  <c r="P806" i="1" s="1"/>
  <c r="N166" i="1"/>
  <c r="O468" i="1"/>
  <c r="O792" i="1" s="1"/>
  <c r="O313" i="1"/>
  <c r="P608" i="1"/>
  <c r="P812" i="1" s="1"/>
  <c r="O200" i="1"/>
  <c r="P127" i="1"/>
  <c r="P368" i="1"/>
  <c r="P768" i="1" s="1"/>
  <c r="O520" i="1"/>
  <c r="O797" i="1" s="1"/>
  <c r="O502" i="1"/>
  <c r="O795" i="1" s="1"/>
  <c r="P349" i="1"/>
  <c r="P767" i="1" s="1"/>
  <c r="P792" i="1"/>
  <c r="M182" i="1"/>
  <c r="O476" i="1"/>
  <c r="O793" i="1" s="1"/>
  <c r="N303" i="1"/>
  <c r="P303" i="1"/>
  <c r="P278" i="1"/>
  <c r="N146" i="1"/>
  <c r="N396" i="1"/>
  <c r="N774" i="1" s="1"/>
  <c r="P568" i="1"/>
  <c r="P805" i="1" s="1"/>
  <c r="H709" i="1"/>
  <c r="L709" i="1" s="1"/>
  <c r="L789" i="1"/>
  <c r="F391" i="1" l="1"/>
  <c r="F388" i="1"/>
  <c r="F392" i="1"/>
  <c r="L392" i="1" s="1"/>
  <c r="M392" i="1" s="1"/>
  <c r="L391" i="1"/>
  <c r="M391" i="1" s="1"/>
  <c r="O764" i="1"/>
  <c r="P764" i="1"/>
  <c r="O809" i="1"/>
  <c r="N761" i="1"/>
  <c r="P799" i="1"/>
  <c r="M399" i="1"/>
  <c r="M396" i="1" s="1"/>
  <c r="J774" i="1" s="1"/>
  <c r="J771" i="1" s="1"/>
  <c r="N789" i="1"/>
  <c r="L756" i="1"/>
  <c r="P451" i="1"/>
  <c r="P39" i="1" s="1"/>
  <c r="P784" i="1"/>
  <c r="P776" i="1" s="1"/>
  <c r="N760" i="1"/>
  <c r="O789" i="1"/>
  <c r="O599" i="1"/>
  <c r="O43" i="1" s="1"/>
  <c r="O802" i="1"/>
  <c r="O799" i="1" s="1"/>
  <c r="N762" i="1"/>
  <c r="P789" i="1"/>
  <c r="P809" i="1"/>
  <c r="L33" i="1"/>
  <c r="O382" i="1"/>
  <c r="O35" i="1" s="1"/>
  <c r="P382" i="1"/>
  <c r="P35" i="1" s="1"/>
  <c r="M328" i="1"/>
  <c r="M33" i="1" s="1"/>
  <c r="P673" i="1"/>
  <c r="P45" i="1" s="1"/>
  <c r="P249" i="1"/>
  <c r="P761" i="1" s="1"/>
  <c r="N531" i="1"/>
  <c r="N41" i="1" s="1"/>
  <c r="O249" i="1"/>
  <c r="O761" i="1" s="1"/>
  <c r="P531" i="1"/>
  <c r="P41" i="1" s="1"/>
  <c r="P599" i="1"/>
  <c r="P43" i="1" s="1"/>
  <c r="O531" i="1"/>
  <c r="O41" i="1" s="1"/>
  <c r="O673" i="1"/>
  <c r="O45" i="1" s="1"/>
  <c r="P200" i="1"/>
  <c r="P146" i="1"/>
  <c r="O760" i="1"/>
  <c r="O293" i="1"/>
  <c r="O762" i="1" s="1"/>
  <c r="N328" i="1"/>
  <c r="N33" i="1" s="1"/>
  <c r="M756" i="1"/>
  <c r="P396" i="1"/>
  <c r="P774" i="1" s="1"/>
  <c r="P293" i="1"/>
  <c r="P762" i="1" s="1"/>
  <c r="M709" i="1"/>
  <c r="L388" i="1" l="1"/>
  <c r="F389" i="1" s="1"/>
  <c r="L389" i="1" s="1"/>
  <c r="F393" i="1"/>
  <c r="L393" i="1" s="1"/>
  <c r="M393" i="1" s="1"/>
  <c r="F390" i="1"/>
  <c r="K37" i="1"/>
  <c r="K774" i="1"/>
  <c r="K771" i="1" s="1"/>
  <c r="K826" i="1" s="1"/>
  <c r="N756" i="1"/>
  <c r="P760" i="1"/>
  <c r="P756" i="1" s="1"/>
  <c r="L390" i="1"/>
  <c r="M390" i="1" s="1"/>
  <c r="O756" i="1"/>
  <c r="H681" i="1"/>
  <c r="O328" i="1"/>
  <c r="P328" i="1"/>
  <c r="P33" i="1" s="1"/>
  <c r="H711" i="1"/>
  <c r="L711" i="1" s="1"/>
  <c r="Q824" i="1" l="1"/>
  <c r="Q818" i="1" s="1"/>
  <c r="Q826" i="1" s="1"/>
  <c r="Q832" i="1" s="1"/>
  <c r="Q47" i="1"/>
  <c r="Q50" i="1" s="1"/>
  <c r="Q57" i="1" s="1"/>
  <c r="Q58" i="1" s="1"/>
  <c r="Q59" i="1" s="1"/>
  <c r="L681" i="1"/>
  <c r="M681" i="1" s="1"/>
  <c r="M677" i="1" s="1"/>
  <c r="I392" i="1"/>
  <c r="I391" i="1"/>
  <c r="O391" i="1" s="1"/>
  <c r="I388" i="1"/>
  <c r="O388" i="1" s="1"/>
  <c r="I389" i="1" s="1"/>
  <c r="O389" i="1" s="1"/>
  <c r="K52" i="1"/>
  <c r="M774" i="1"/>
  <c r="M388" i="1"/>
  <c r="O33" i="1"/>
  <c r="O392" i="1"/>
  <c r="O677" i="1"/>
  <c r="O820" i="1" s="1"/>
  <c r="M389" i="1"/>
  <c r="L386" i="1"/>
  <c r="L402" i="1" s="1"/>
  <c r="L37" i="1" s="1"/>
  <c r="M711" i="1"/>
  <c r="L708" i="1"/>
  <c r="L677" i="1" l="1"/>
  <c r="L820" i="1" s="1"/>
  <c r="M820" i="1" s="1"/>
  <c r="I393" i="1"/>
  <c r="O393" i="1" s="1"/>
  <c r="I390" i="1"/>
  <c r="O390" i="1" s="1"/>
  <c r="K54" i="1"/>
  <c r="K830" i="1" s="1"/>
  <c r="K828" i="1"/>
  <c r="M386" i="1"/>
  <c r="M402" i="1" s="1"/>
  <c r="M37" i="1" s="1"/>
  <c r="L773" i="1"/>
  <c r="M708" i="1"/>
  <c r="M713" i="1" s="1"/>
  <c r="M47" i="1" s="1"/>
  <c r="P677" i="1"/>
  <c r="P820" i="1" s="1"/>
  <c r="N677" i="1"/>
  <c r="N820" i="1" s="1"/>
  <c r="L824" i="1"/>
  <c r="L713" i="1"/>
  <c r="L47" i="1" s="1"/>
  <c r="K832" i="1" l="1"/>
  <c r="K57" i="1"/>
  <c r="L52" i="1"/>
  <c r="M52" i="1" s="1"/>
  <c r="L54" i="1"/>
  <c r="M54" i="1" s="1"/>
  <c r="O713" i="1"/>
  <c r="O47" i="1" s="1"/>
  <c r="O824" i="1"/>
  <c r="O818" i="1" s="1"/>
  <c r="M50" i="1"/>
  <c r="M773" i="1"/>
  <c r="N386" i="1"/>
  <c r="L771" i="1"/>
  <c r="N708" i="1"/>
  <c r="M824" i="1"/>
  <c r="L818" i="1"/>
  <c r="L57" i="1" l="1"/>
  <c r="O402" i="1"/>
  <c r="O37" i="1" s="1"/>
  <c r="O50" i="1" s="1"/>
  <c r="O57" i="1" s="1"/>
  <c r="O773" i="1"/>
  <c r="O771" i="1" s="1"/>
  <c r="O826" i="1" s="1"/>
  <c r="N402" i="1"/>
  <c r="N773" i="1"/>
  <c r="N771" i="1" s="1"/>
  <c r="P713" i="1"/>
  <c r="P47" i="1" s="1"/>
  <c r="P824" i="1"/>
  <c r="P818" i="1" s="1"/>
  <c r="N713" i="1"/>
  <c r="N47" i="1" s="1"/>
  <c r="N824" i="1"/>
  <c r="N818" i="1" s="1"/>
  <c r="M771" i="1"/>
  <c r="L826" i="1"/>
  <c r="M818" i="1"/>
  <c r="P386" i="1"/>
  <c r="L828" i="1"/>
  <c r="L830" i="1"/>
  <c r="O830" i="1" l="1"/>
  <c r="O828" i="1"/>
  <c r="N826" i="1"/>
  <c r="N50" i="1"/>
  <c r="N52" i="1" s="1"/>
  <c r="P402" i="1"/>
  <c r="P37" i="1" s="1"/>
  <c r="P50" i="1" s="1"/>
  <c r="P773" i="1"/>
  <c r="P771" i="1" s="1"/>
  <c r="P826" i="1" s="1"/>
  <c r="M826" i="1"/>
  <c r="M830" i="1"/>
  <c r="L832" i="1"/>
  <c r="M57" i="1"/>
  <c r="P57" i="1" l="1"/>
  <c r="P58" i="1" s="1"/>
  <c r="P59" i="1" s="1"/>
  <c r="P830" i="1"/>
  <c r="P828" i="1"/>
  <c r="O832" i="1"/>
  <c r="N54" i="1"/>
  <c r="N830" i="1" s="1"/>
  <c r="N828" i="1"/>
  <c r="M832" i="1"/>
  <c r="P832" i="1" l="1"/>
  <c r="N832" i="1"/>
  <c r="N57" i="1"/>
</calcChain>
</file>

<file path=xl/sharedStrings.xml><?xml version="1.0" encoding="utf-8"?>
<sst xmlns="http://schemas.openxmlformats.org/spreadsheetml/2006/main" count="1430" uniqueCount="712">
  <si>
    <t>Steadycam</t>
  </si>
  <si>
    <t>AUSGABEN</t>
  </si>
  <si>
    <t>VIII.</t>
  </si>
  <si>
    <t xml:space="preserve">V. </t>
  </si>
  <si>
    <t>IX.</t>
  </si>
  <si>
    <t>V.</t>
  </si>
  <si>
    <t>VII.</t>
  </si>
  <si>
    <t>∆</t>
  </si>
  <si>
    <t>X.</t>
  </si>
  <si>
    <t>**</t>
  </si>
  <si>
    <t>7.5  Montage</t>
  </si>
  <si>
    <t>Druck:</t>
  </si>
  <si>
    <t>(*)</t>
  </si>
  <si>
    <t xml:space="preserve">Total </t>
  </si>
  <si>
    <t xml:space="preserve">III. </t>
  </si>
  <si>
    <t xml:space="preserve">IV. </t>
  </si>
  <si>
    <t>Bus</t>
  </si>
  <si>
    <t>IV.</t>
  </si>
  <si>
    <t xml:space="preserve">II. </t>
  </si>
  <si>
    <t>Format</t>
  </si>
  <si>
    <t>%</t>
  </si>
  <si>
    <t>*</t>
  </si>
  <si>
    <t xml:space="preserve">VIII. </t>
  </si>
  <si>
    <t>V</t>
  </si>
  <si>
    <t>Sujet</t>
  </si>
  <si>
    <t>CH</t>
  </si>
  <si>
    <t>1.1  Sujet</t>
  </si>
  <si>
    <t>£</t>
  </si>
  <si>
    <t>à</t>
  </si>
  <si>
    <t>VI.</t>
  </si>
  <si>
    <t>I.</t>
  </si>
  <si>
    <t xml:space="preserve">IX. </t>
  </si>
  <si>
    <t>...</t>
  </si>
  <si>
    <t>km</t>
  </si>
  <si>
    <t>Total</t>
  </si>
  <si>
    <t xml:space="preserve">VII. </t>
  </si>
  <si>
    <t>Equipe</t>
  </si>
  <si>
    <t>Postsynchronisation</t>
  </si>
  <si>
    <t>Montage</t>
  </si>
  <si>
    <t>Catering 1</t>
  </si>
  <si>
    <t xml:space="preserve"> </t>
  </si>
  <si>
    <t>II.</t>
  </si>
  <si>
    <t>XI.</t>
  </si>
  <si>
    <t>Synchronisation</t>
  </si>
  <si>
    <t>P</t>
  </si>
  <si>
    <t>III.</t>
  </si>
  <si>
    <t xml:space="preserve">VI.  </t>
  </si>
  <si>
    <t>Catering 2</t>
  </si>
  <si>
    <t>HS</t>
  </si>
  <si>
    <t>Catering</t>
  </si>
  <si>
    <t>DETAILLIERTES BUDGET,  ZUSAMMENFASSUNG in CHF</t>
  </si>
  <si>
    <t>Filmtitel</t>
  </si>
  <si>
    <t>Produktion</t>
  </si>
  <si>
    <t>Mehrwertsteuer-Nummer</t>
  </si>
  <si>
    <t>Nur ausfüllen, wenn mehrwertsteuerpflichtig</t>
  </si>
  <si>
    <t>Regie</t>
  </si>
  <si>
    <t>Welche Film- oder Videoformate?</t>
  </si>
  <si>
    <t>Drehverhältnis</t>
  </si>
  <si>
    <t>1 zu</t>
  </si>
  <si>
    <t>Länge in Metern</t>
  </si>
  <si>
    <t>Meter</t>
  </si>
  <si>
    <t>Bei Film, verknüpft mit Laborkalkulation</t>
  </si>
  <si>
    <t>Länge in Minuten</t>
  </si>
  <si>
    <t>Minuten</t>
  </si>
  <si>
    <t>Drehzeit</t>
  </si>
  <si>
    <t>Wochen</t>
  </si>
  <si>
    <t>Verknüpft mit Gagenkalkulation Equipe und</t>
  </si>
  <si>
    <t>Drehtage</t>
  </si>
  <si>
    <t>Drehorte</t>
  </si>
  <si>
    <t>Datum</t>
  </si>
  <si>
    <t>…</t>
  </si>
  <si>
    <t>BUDGET-ÜBERBLICK</t>
  </si>
  <si>
    <t>Total CHF</t>
  </si>
  <si>
    <t xml:space="preserve">ZWISCHENTOTAL  </t>
  </si>
  <si>
    <t>HANDLUNGSUNKOSTEN</t>
  </si>
  <si>
    <t>UNVORHERGESEHENES</t>
  </si>
  <si>
    <t xml:space="preserve">TOTAL HERSTELLUNGSKOSTEN  </t>
  </si>
  <si>
    <t>(auf Positionen mit  *  ist MwSt. kalkuliert)</t>
  </si>
  <si>
    <t>DREHBUCH UND RECHTE</t>
  </si>
  <si>
    <t>Alle Zahlen, die in dieser Kalkulation eingesetzt sind,</t>
  </si>
  <si>
    <t>dienen nur zur Sichtbarmachung der Formeln.</t>
  </si>
  <si>
    <t>(Honorare und Rechte)</t>
  </si>
  <si>
    <t>Kalkulierte Auslagen Schweiz hier eintragen</t>
  </si>
  <si>
    <t xml:space="preserve">Verlagsrechte vorbestehendes Werk </t>
  </si>
  <si>
    <t>(Stoffrechte)</t>
  </si>
  <si>
    <t>Kalkulierte Auslagen Ausland hier eintragen</t>
  </si>
  <si>
    <t>Mitarbeit Drehbuch</t>
  </si>
  <si>
    <t>(keine Rechte)</t>
  </si>
  <si>
    <t>Drehbuchberatung</t>
  </si>
  <si>
    <t>Dialogbearbeitung</t>
  </si>
  <si>
    <t>1.2  Recherchen</t>
  </si>
  <si>
    <t>Fachberatung</t>
  </si>
  <si>
    <t>Dokumentation</t>
  </si>
  <si>
    <t>Recherchen Bildmaterial</t>
  </si>
  <si>
    <t>1.3  Autorenrechte</t>
  </si>
  <si>
    <t>Autorenrechte Regie</t>
  </si>
  <si>
    <t>1.4  Musikrechte</t>
  </si>
  <si>
    <t>Originalkomposition</t>
  </si>
  <si>
    <t>(bei Werkvertrag, inkl. Musiker und Studio)</t>
  </si>
  <si>
    <t>Verlagsrechte vorbestehendes Werk</t>
  </si>
  <si>
    <t>Mechanische Rechte</t>
  </si>
  <si>
    <t>1.5  Verschiedene Rechte</t>
  </si>
  <si>
    <t>Textrechte</t>
  </si>
  <si>
    <t>Filmrechte</t>
  </si>
  <si>
    <t>Fotorechte</t>
  </si>
  <si>
    <t>Tonrechte und Geräusche</t>
  </si>
  <si>
    <t>Herstellung Drehbuch</t>
  </si>
  <si>
    <t>Stück à</t>
  </si>
  <si>
    <t>Franken</t>
  </si>
  <si>
    <t>Eingesetzte Formel sichtbar gemacht</t>
  </si>
  <si>
    <t>1.7  Vorbereitung</t>
  </si>
  <si>
    <t>Motivsuche (Auslagen und Spesen)</t>
  </si>
  <si>
    <t>Probeaufnahmen</t>
  </si>
  <si>
    <t>Schauspieler und technische Proben</t>
  </si>
  <si>
    <t>Finanzierungskosten</t>
  </si>
  <si>
    <t>Reisekosten, nur bei internationalen Koproduktionen</t>
  </si>
  <si>
    <t>Herstellung Dossier</t>
  </si>
  <si>
    <t>Druckkosten</t>
  </si>
  <si>
    <t xml:space="preserve">TOTAL DREHBUCH UND RECHTE </t>
  </si>
  <si>
    <t xml:space="preserve">LÖHNE EQUIPE   </t>
  </si>
  <si>
    <r>
      <t>W</t>
    </r>
    <r>
      <rPr>
        <sz val="10"/>
        <rFont val="Arial"/>
        <family val="2"/>
      </rPr>
      <t xml:space="preserve"> = kalkulierte Wäscheentschädigung, pro Drehtag auswärts</t>
    </r>
  </si>
  <si>
    <r>
      <t>HS</t>
    </r>
    <r>
      <rPr>
        <sz val="10"/>
        <rFont val="Arial"/>
        <family val="2"/>
      </rPr>
      <t xml:space="preserve"> = Anzahl Hotelübernachtungen Schweiz, inkl. Vorbereitung und Abschluss</t>
    </r>
  </si>
  <si>
    <t>DV</t>
  </si>
  <si>
    <t>D</t>
  </si>
  <si>
    <t>W</t>
  </si>
  <si>
    <t>HA</t>
  </si>
  <si>
    <t>R</t>
  </si>
  <si>
    <t>K pro R</t>
  </si>
  <si>
    <t>Total  R</t>
  </si>
  <si>
    <r>
      <t>HA</t>
    </r>
    <r>
      <rPr>
        <sz val="10"/>
        <rFont val="Arial"/>
        <family val="2"/>
      </rPr>
      <t xml:space="preserve"> = Anzahl Hotelübernachtungen Ausland, inkl. Vorbereitung und Abschluss</t>
    </r>
  </si>
  <si>
    <r>
      <t>R</t>
    </r>
    <r>
      <rPr>
        <sz val="10"/>
        <rFont val="Arial"/>
        <family val="2"/>
      </rPr>
      <t xml:space="preserve"> = Anzahl kalkulierte Reisen, inkl. Vorbereitung und Abschluss</t>
    </r>
  </si>
  <si>
    <r>
      <t xml:space="preserve">K pro R </t>
    </r>
    <r>
      <rPr>
        <sz val="10"/>
        <rFont val="Arial"/>
        <family val="2"/>
      </rPr>
      <t>= Kosten pro Reise (Betrag Einzelreise hier eingeben)</t>
    </r>
  </si>
  <si>
    <r>
      <t>Total  R</t>
    </r>
    <r>
      <rPr>
        <sz val="10"/>
        <rFont val="Arial"/>
        <family val="2"/>
      </rPr>
      <t xml:space="preserve"> = Total Reisekosten pro Person</t>
    </r>
  </si>
  <si>
    <r>
      <t>P</t>
    </r>
    <r>
      <rPr>
        <sz val="10"/>
        <rFont val="Arial"/>
        <family val="2"/>
      </rPr>
      <t xml:space="preserve"> = Lohn ist pauschal kalkuliert (inkl. Überzeit-Entschädigung)</t>
    </r>
  </si>
  <si>
    <t>2.2 Regie</t>
  </si>
  <si>
    <t>A</t>
  </si>
  <si>
    <t>V/D/C/T</t>
  </si>
  <si>
    <t>P, inkl. Ferienentschädigung</t>
  </si>
  <si>
    <t>Wäschetage, pro Drehtag und Uebernachtung auswärts</t>
  </si>
  <si>
    <t>Hoteltage Schweiz</t>
  </si>
  <si>
    <t>Hoteltage Ausland</t>
  </si>
  <si>
    <t>2.31  Produktionsleitung</t>
  </si>
  <si>
    <t>Grundlohn</t>
  </si>
  <si>
    <t>inkl. Ferien</t>
  </si>
  <si>
    <t>Achtung: hier eingefügte Zahlen können für die Equipe verknüpft</t>
  </si>
  <si>
    <t>Produktionsleitung</t>
  </si>
  <si>
    <t xml:space="preserve">werden, es müssen nur die Anzahl Tage für die Vorbereitung </t>
  </si>
  <si>
    <t>und den Abschluss individuell dazugefügt werden.</t>
  </si>
  <si>
    <t>Sekretariat</t>
  </si>
  <si>
    <r>
      <t xml:space="preserve">V </t>
    </r>
    <r>
      <rPr>
        <sz val="10"/>
        <rFont val="Arial"/>
        <family val="2"/>
      </rPr>
      <t>= Anzahl Wochen Vorbereitung, individuell kalkulieren</t>
    </r>
  </si>
  <si>
    <t>Buchhaltung</t>
  </si>
  <si>
    <t xml:space="preserve">        Tage:</t>
  </si>
  <si>
    <t>Pressebetreuung</t>
  </si>
  <si>
    <r>
      <t>A</t>
    </r>
    <r>
      <rPr>
        <sz val="10"/>
        <rFont val="Arial"/>
        <family val="2"/>
      </rPr>
      <t xml:space="preserve"> = Abschlussarbeit, individuell kalkulieren</t>
    </r>
  </si>
  <si>
    <t>PL-Endfertigung</t>
  </si>
  <si>
    <t>Grundlohn = hier wird der Wochen- oder Tasgeslohn eingefügt.</t>
  </si>
  <si>
    <t>UeZ PL Schweiz</t>
  </si>
  <si>
    <t>von</t>
  </si>
  <si>
    <t>(ohne P)</t>
  </si>
  <si>
    <t>UeZ PL Ausland</t>
  </si>
  <si>
    <t>2.32  Aufnahmeleitung</t>
  </si>
  <si>
    <t>Die Ferienentschädigung ist bei allen Löhnen mit 8.33% kalkuliert.</t>
  </si>
  <si>
    <t>Aufnahmeleitung</t>
  </si>
  <si>
    <t>Sind die Leute unter 20 oder über 50, muss 10.6% kalkuliert werden.</t>
  </si>
  <si>
    <t>Set-Aufnahmeleitung</t>
  </si>
  <si>
    <t>Catering 1 und 2 wird hier nur kalkuliert, wenn die Löhne</t>
  </si>
  <si>
    <t>nicht in der Position 6106 Catering enthalten sind.</t>
  </si>
  <si>
    <t>Hilfskräfte</t>
  </si>
  <si>
    <t>Tage</t>
  </si>
  <si>
    <t>UeZ AL Schweiz</t>
  </si>
  <si>
    <t>UeZ AL Ausland</t>
  </si>
  <si>
    <t>2.33  Mitarbeit Regie</t>
  </si>
  <si>
    <t>UeZ RE Schweiz</t>
  </si>
  <si>
    <t>UeZ RE Ausland</t>
  </si>
  <si>
    <t>2.34  Kamera</t>
  </si>
  <si>
    <t>Second-Unit</t>
  </si>
  <si>
    <t>Standfotos</t>
  </si>
  <si>
    <t>UeZ KA Schweiz</t>
  </si>
  <si>
    <t>UeZ KA Ausland</t>
  </si>
  <si>
    <t>UeZ L/B Schweiz</t>
  </si>
  <si>
    <t>UeZ L/B Ausland</t>
  </si>
  <si>
    <t>2.36  Ton</t>
  </si>
  <si>
    <t>UeZ Ton Schweiz</t>
  </si>
  <si>
    <t>UeZ Ton Ausland</t>
  </si>
  <si>
    <t>UeZ Ausst. Schweiz</t>
  </si>
  <si>
    <t>UeZ Ausst. Ausland</t>
  </si>
  <si>
    <t>2.42  Dekorbau</t>
  </si>
  <si>
    <t>UeZ DB Schweiz</t>
  </si>
  <si>
    <t>UeZ DB Ausland</t>
  </si>
  <si>
    <t>2.43  Kostüme</t>
  </si>
  <si>
    <t>UeZ KO Schweiz</t>
  </si>
  <si>
    <t>UeZ KO Ausland</t>
  </si>
  <si>
    <t>2.44  Maske</t>
  </si>
  <si>
    <t>Maske</t>
  </si>
  <si>
    <t>Maskenhilfe</t>
  </si>
  <si>
    <t>UeZ MA Schweiz</t>
  </si>
  <si>
    <t>UeZ MA Ausland</t>
  </si>
  <si>
    <t>2.51  Montage Bild</t>
  </si>
  <si>
    <t>Editor-Assistenz</t>
  </si>
  <si>
    <t>UeZ MO Schweiz</t>
  </si>
  <si>
    <t>UeZ MO Ausland</t>
  </si>
  <si>
    <t>2.52  Montage Ton</t>
  </si>
  <si>
    <t>Ton-Editing wird hier nur kalkuliert, wenn die Löhne</t>
  </si>
  <si>
    <t>nicht in der Position 7.6, Tonstudio enthalten sind.</t>
  </si>
  <si>
    <t>2.53  Geräusche</t>
  </si>
  <si>
    <t>UeZ GE Schweiz</t>
  </si>
  <si>
    <t>UeZ GE Ausland</t>
  </si>
  <si>
    <t>2.54  Mischung</t>
  </si>
  <si>
    <t>Mischung wird hier nur kalkuliert, wenn die Löhne</t>
  </si>
  <si>
    <t>UeZ Mix Schweiz</t>
  </si>
  <si>
    <t>UeZ Mix Ausland</t>
  </si>
  <si>
    <t>Ueberzeit</t>
  </si>
  <si>
    <t xml:space="preserve">TOTAL LÖHNE EQUIPE </t>
  </si>
  <si>
    <t>Ausl.</t>
  </si>
  <si>
    <t>3.1  Hauptrollen</t>
  </si>
  <si>
    <t>Anzahl Drehtage</t>
  </si>
  <si>
    <t>Tagesgage</t>
  </si>
  <si>
    <t>3.2  Nebenrollen</t>
  </si>
  <si>
    <t>3.3  Kleine Rollen, Statisten</t>
  </si>
  <si>
    <t>Kleine Rollen</t>
  </si>
  <si>
    <t>Statisten</t>
  </si>
  <si>
    <t>Stunts</t>
  </si>
  <si>
    <t>3.4  Agenturen</t>
  </si>
  <si>
    <t>Agenturhonorar</t>
  </si>
  <si>
    <t>4.1  Sozialabgaben Schweiz</t>
  </si>
  <si>
    <t>AHV/ALV/EO/IV</t>
  </si>
  <si>
    <t>(ohne Statisten)</t>
  </si>
  <si>
    <t>Verw.Kosten AHV</t>
  </si>
  <si>
    <t>(von Prämie)</t>
  </si>
  <si>
    <t>FAK-Beiträge</t>
  </si>
  <si>
    <r>
      <t xml:space="preserve">FAK-Beiträge nur in der vollen Höhe kalkulieren, wenn die Firma </t>
    </r>
    <r>
      <rPr>
        <b/>
        <sz val="10"/>
        <rFont val="Arial"/>
        <family val="2"/>
      </rPr>
      <t>nicht</t>
    </r>
  </si>
  <si>
    <t>BVG</t>
  </si>
  <si>
    <t>(Equipe und Hauptrollen)</t>
  </si>
  <si>
    <t>von der Beitragspflicht befreit ist (im Kanton Zürich üblich).</t>
  </si>
  <si>
    <t>SUVA, BU</t>
  </si>
  <si>
    <t xml:space="preserve">Ist die Firma von der Beitragspflicht befreit, sind nur die zu </t>
  </si>
  <si>
    <t>SUVA, NBU</t>
  </si>
  <si>
    <t>erwartenden Kinderzulagen zu kalkulieren.</t>
  </si>
  <si>
    <t>SUVA, NBU kann auf die Mitarbeiter überwälzt werden, ist dies der</t>
  </si>
  <si>
    <t>Fall, darf hier nichts kalkuliert werden.</t>
  </si>
  <si>
    <t>4.2  Sozialabgaben Ausland</t>
  </si>
  <si>
    <t xml:space="preserve">Die %-Ansätze für die Sozialabgaben Ausland sind je nach </t>
  </si>
  <si>
    <t xml:space="preserve">geltenden Ansätzen des entsprechenden Landes einzusetzen. </t>
  </si>
  <si>
    <t xml:space="preserve">TOTAL SOZIALABGABEN </t>
  </si>
  <si>
    <t>DEKOR UND KOSTÜME</t>
  </si>
  <si>
    <t>5.1  Miete Drehorte</t>
  </si>
  <si>
    <t>Miete Originaldekor aussen</t>
  </si>
  <si>
    <t>Nebenkosten Originaldekor aussen</t>
  </si>
  <si>
    <t>Miete Studio</t>
  </si>
  <si>
    <t>Nebenkosten Studio</t>
  </si>
  <si>
    <t>5.2  Dekorbau</t>
  </si>
  <si>
    <t>Holz</t>
  </si>
  <si>
    <t>Malutensilien</t>
  </si>
  <si>
    <t>Transporte</t>
  </si>
  <si>
    <t>5.3  Möbel / Requisiten</t>
  </si>
  <si>
    <t>Möbel, Kauf</t>
  </si>
  <si>
    <t>Möbel, Miete</t>
  </si>
  <si>
    <t>Requisiten, Kauf</t>
  </si>
  <si>
    <t>Requisiten, Miete und Verbrauch</t>
  </si>
  <si>
    <t>5.4  Fahrzeuge im Bild</t>
  </si>
  <si>
    <t>Autos</t>
  </si>
  <si>
    <t>Tage à</t>
  </si>
  <si>
    <t>Flugzeuge</t>
  </si>
  <si>
    <t>5.5  Spezialeffekte und Tiere</t>
  </si>
  <si>
    <t>Regen, Schnee, Wind</t>
  </si>
  <si>
    <t>Feuer, Explosionen</t>
  </si>
  <si>
    <t>Miete Tiere</t>
  </si>
  <si>
    <t>5.6  Kostüme</t>
  </si>
  <si>
    <t>Kostüme, Kauf</t>
  </si>
  <si>
    <t>Kostüme, Miete und Verbrauch</t>
  </si>
  <si>
    <t>5.7  Maske</t>
  </si>
  <si>
    <t>Maskenmaterial</t>
  </si>
  <si>
    <t>Wochen à</t>
  </si>
  <si>
    <t>Haarteile, Kauf</t>
  </si>
  <si>
    <t>Haarteile, Miete</t>
  </si>
  <si>
    <t xml:space="preserve">TOTAL DEKOR UND KOSTÜME </t>
  </si>
  <si>
    <t>Equipe Vor- und Nachbearbeitung</t>
  </si>
  <si>
    <t>verknüpft mit Kolonne "DV" Equipe</t>
  </si>
  <si>
    <t>verknüpft mit Kolonne "DV" Schauspieler (ohne Statisten)</t>
  </si>
  <si>
    <t xml:space="preserve">verknüpft mit Kolonne "D", Equipe </t>
  </si>
  <si>
    <t>verknüpft mit Kolonne "D", Schauspieler (ohne Statisten)</t>
  </si>
  <si>
    <t>verknüpft mit Kolonne "D", Statisten</t>
  </si>
  <si>
    <t>Zwischenverpflegung</t>
  </si>
  <si>
    <t>(Lohn &amp; Mat.)</t>
  </si>
  <si>
    <t>pauschal, gemäss Offerte</t>
  </si>
  <si>
    <t>Wäschegeld Equipe</t>
  </si>
  <si>
    <t>verknüpft mit Kolonne "W", Equipe</t>
  </si>
  <si>
    <t>Reserve</t>
  </si>
  <si>
    <t>Hotel Equipe Schweiz</t>
  </si>
  <si>
    <t>Nächte à</t>
  </si>
  <si>
    <t>verknüpft mit Kolonne "HS", Equipe</t>
  </si>
  <si>
    <t>Hotel Equipe Ausland</t>
  </si>
  <si>
    <t>verknüpft mit Kolonne "HA", Equipe</t>
  </si>
  <si>
    <t>verknüpft mit Kolonne "HS", Schauspieler</t>
  </si>
  <si>
    <t>verknüpft mit Kolonne "HA", Schauspieler</t>
  </si>
  <si>
    <t>6.3  Reisen</t>
  </si>
  <si>
    <t>verknüpft mit Kolonne "Total R", Equipe</t>
  </si>
  <si>
    <t>verknüpft mit Kolonne "Total R", Hauptrollen und Nebenrollen</t>
  </si>
  <si>
    <t>verknüpft mit Kolonne "Total R", kleine Rollen</t>
  </si>
  <si>
    <t>6.4  Fahrzeugmieten / Benzin</t>
  </si>
  <si>
    <t>PW</t>
  </si>
  <si>
    <t>Kamera</t>
  </si>
  <si>
    <t>Licht</t>
  </si>
  <si>
    <t>Bühne (mit Hebe)</t>
  </si>
  <si>
    <t>Ton</t>
  </si>
  <si>
    <t>Ausstattung</t>
  </si>
  <si>
    <t>Aussenrequisite</t>
  </si>
  <si>
    <t>Innenrequisite</t>
  </si>
  <si>
    <t>Kostüme</t>
  </si>
  <si>
    <t>Benzin/Parking</t>
  </si>
  <si>
    <t>Summe aller Mietwochen, dient zur  Ermittlung</t>
  </si>
  <si>
    <t>der Benzin- ung Parkingkosten.</t>
  </si>
  <si>
    <t>6.5  Transporte / Zollkosten</t>
  </si>
  <si>
    <t>Kilometergeld</t>
  </si>
  <si>
    <t>Materialtransporte</t>
  </si>
  <si>
    <t>Autobahngebühren Ausland</t>
  </si>
  <si>
    <t>Autos à</t>
  </si>
  <si>
    <t>Zollkosten/Carnets</t>
  </si>
  <si>
    <t>6.6  Bürokosten</t>
  </si>
  <si>
    <t>Büromiete</t>
  </si>
  <si>
    <t>Büromaterial, Porto</t>
  </si>
  <si>
    <t>Fotokopien, Druckkosten</t>
  </si>
  <si>
    <t>Polafilme, Scriptblöcke</t>
  </si>
  <si>
    <t>inkl. Kosten provisorische Anschlüsse</t>
  </si>
  <si>
    <t>Miete Computer</t>
  </si>
  <si>
    <t>6.7  Aufnahmeleitung / Diverses</t>
  </si>
  <si>
    <t>Miete Maskenraum</t>
  </si>
  <si>
    <t>Miete Wohnwagen</t>
  </si>
  <si>
    <t>Miete Parkplätze</t>
  </si>
  <si>
    <t>TECHNISCHE MITTEL</t>
  </si>
  <si>
    <t>7.1  Kamera-Equipment</t>
  </si>
  <si>
    <t>Kamera-Equipment, Miete</t>
  </si>
  <si>
    <t>Spezialkamera</t>
  </si>
  <si>
    <t>Kamera 2nd Unit</t>
  </si>
  <si>
    <t>Miete Fotoapparate</t>
  </si>
  <si>
    <t>Verbrauchsmaterial</t>
  </si>
  <si>
    <t>7.2  Ton-Equipment</t>
  </si>
  <si>
    <t>Ton-Equipment, Miete</t>
  </si>
  <si>
    <t>Playback-Anlage</t>
  </si>
  <si>
    <t>7.3  Licht-Equipment</t>
  </si>
  <si>
    <t>Licht-Equipment, Miete</t>
  </si>
  <si>
    <t>Miete Generator, inkl. Benzin</t>
  </si>
  <si>
    <t>Stromanschlüsse, inkl. Strom</t>
  </si>
  <si>
    <t>Brennstunden HMI</t>
  </si>
  <si>
    <t>7.4  Equipment Kamera-Bühne</t>
  </si>
  <si>
    <t>Equipment Bühne, Miete</t>
  </si>
  <si>
    <t>Spezialbühne</t>
  </si>
  <si>
    <t>Tieflader</t>
  </si>
  <si>
    <t>Helikopter für Flugaufnahmen</t>
  </si>
  <si>
    <t>verknüpft mit Arbeitsdauer Chef-Editor</t>
  </si>
  <si>
    <t>Digitalisierung Bild und Ton</t>
  </si>
  <si>
    <t>Vorführungen im Kino</t>
  </si>
  <si>
    <t>Verbrauch Montageraum</t>
  </si>
  <si>
    <t>7.6  Tonstudio</t>
  </si>
  <si>
    <t>Klappen anlegen</t>
  </si>
  <si>
    <t>Nachsynchronisation</t>
  </si>
  <si>
    <t>Studio</t>
  </si>
  <si>
    <t xml:space="preserve">Tage à </t>
  </si>
  <si>
    <t>Geräuschaufnahmen</t>
  </si>
  <si>
    <t>Musikaufnahmen</t>
  </si>
  <si>
    <t>Vorbereitung Mischung</t>
  </si>
  <si>
    <t>Mischung Kino</t>
  </si>
  <si>
    <t>Mischung IT</t>
  </si>
  <si>
    <t>Dolby-Lizenz</t>
  </si>
  <si>
    <t>Tageskurs £ einsetzen</t>
  </si>
  <si>
    <t>Dolby-Codierung</t>
  </si>
  <si>
    <t>Abnahmevorführungen</t>
  </si>
  <si>
    <t>7.7  2. Sprachversionen</t>
  </si>
  <si>
    <t>Herstellung Kopie</t>
  </si>
  <si>
    <t>Untertitelung</t>
  </si>
  <si>
    <t xml:space="preserve">TOTAL TECHNISCHE MITTEL </t>
  </si>
  <si>
    <t>ROHMATERIAL / LABOR / VIDEO</t>
  </si>
  <si>
    <t>8.1  Rohmaterial</t>
  </si>
  <si>
    <t xml:space="preserve">Rohmaterial Film </t>
  </si>
  <si>
    <t>Meter à</t>
  </si>
  <si>
    <t>Rohmaterial Ton</t>
  </si>
  <si>
    <t>Rohmaterial Video</t>
  </si>
  <si>
    <t xml:space="preserve">Achtung: die anfallenden Laborarbeiten können je nach </t>
  </si>
  <si>
    <t>8.2  Laborarbeiten Film</t>
  </si>
  <si>
    <t>Projekt stark variieren; nachfolgend ist ein Dreh auf Film kalkuliert.</t>
  </si>
  <si>
    <t>Entwicklung</t>
  </si>
  <si>
    <t>Vorbereitung für Abtastung</t>
  </si>
  <si>
    <t>Std. à</t>
  </si>
  <si>
    <t>Arbeitskopie (Kontrolle)</t>
  </si>
  <si>
    <t>Projektion Rushes</t>
  </si>
  <si>
    <t>KeyKode / Datenverwaltung</t>
  </si>
  <si>
    <t>Min. à</t>
  </si>
  <si>
    <t>Ultraschallreinigung</t>
  </si>
  <si>
    <t>Rushes auf DV-Cam</t>
  </si>
  <si>
    <t>DV-Cam Kassetten</t>
  </si>
  <si>
    <t>Stk. à</t>
  </si>
  <si>
    <t>Ton digitalisieren</t>
  </si>
  <si>
    <t>Tonaufspielung mit ARRI-Code</t>
  </si>
  <si>
    <t>Mirror CD für Tonschnitt</t>
  </si>
  <si>
    <t>Negativschnitt, EDL/Video</t>
  </si>
  <si>
    <t>Trickarbeiten/Blenden</t>
  </si>
  <si>
    <t>Aufnahme Titel (Vor- u. Nachspann)</t>
  </si>
  <si>
    <t>Achtung: die Titel können auch elekronisch hergestellt werden</t>
  </si>
  <si>
    <t>Lichttonnegativ, Dolby Digital</t>
  </si>
  <si>
    <t>Interpositiv</t>
  </si>
  <si>
    <t>Internegativ</t>
  </si>
  <si>
    <t>Transfer Video -  Film</t>
  </si>
  <si>
    <t>Kurzbildmontage</t>
  </si>
  <si>
    <t>Kopien Kurzbild</t>
  </si>
  <si>
    <t>Bild- und Tonnegative starten</t>
  </si>
  <si>
    <t>Null-Kopie, Farbe</t>
  </si>
  <si>
    <t>Korrektur-Kopie</t>
  </si>
  <si>
    <t>1. Kopie</t>
  </si>
  <si>
    <t>Low-Contrast-Kopie</t>
  </si>
  <si>
    <t>Filmabtastung Sendekopie</t>
  </si>
  <si>
    <t>Porto/Kurier Labor</t>
  </si>
  <si>
    <t xml:space="preserve">Achtung: die anfallenden Videoarbeiten können je nach </t>
  </si>
  <si>
    <t>8.3  Arbeiten Video</t>
  </si>
  <si>
    <t>Projekt stark variieren; nachfolgend ist ein Dreh auf Video kalkuliert.</t>
  </si>
  <si>
    <t>Safety-Kopien auf DV-Cam, inkl. Ton</t>
  </si>
  <si>
    <t xml:space="preserve">Min. à </t>
  </si>
  <si>
    <t>Online Editing</t>
  </si>
  <si>
    <t>Color Corr., Retouchen, Titelintegr.</t>
  </si>
  <si>
    <t>Titel Vor- und Nachspann</t>
  </si>
  <si>
    <t>Filmlook, FX, Green-Box</t>
  </si>
  <si>
    <t>Editing und Final Mastering</t>
  </si>
  <si>
    <t>Tonaufspielung auf Sendeband</t>
  </si>
  <si>
    <t>Ausspielung</t>
  </si>
  <si>
    <t>Sendebänder</t>
  </si>
  <si>
    <t>VHS-Kopien</t>
  </si>
  <si>
    <t>DVD-Kopien</t>
  </si>
  <si>
    <t>8.4  Vorspann und Trailer</t>
  </si>
  <si>
    <t>Konzeption Vorspann</t>
  </si>
  <si>
    <t>Konzeption Trailer</t>
  </si>
  <si>
    <t>Herstellungskosten Trailer</t>
  </si>
  <si>
    <t>8.5  Arbeiten Foto</t>
  </si>
  <si>
    <t>Filme</t>
  </si>
  <si>
    <t>Labor, Entwicklung / Blattkopien</t>
  </si>
  <si>
    <t>Vorlage Aushangbilder</t>
  </si>
  <si>
    <t>Vorlage Pressefotos</t>
  </si>
  <si>
    <t>8.6  Archivierung Cinémathèque</t>
  </si>
  <si>
    <t>Herstellung eine Kopie</t>
  </si>
  <si>
    <t>TOTAL ROHMATERIAL / LABOR  / VIDEO</t>
  </si>
  <si>
    <t>VERSICHERUNGEN / DIVERSE KOSTEN</t>
  </si>
  <si>
    <t>9.1  Versicherungen</t>
  </si>
  <si>
    <t>Ausfall- und Negativ-Versicherung</t>
  </si>
  <si>
    <t>Prämiensatz: Offerte Versicherung anfragen</t>
  </si>
  <si>
    <t>Eidg. Stempelabgabe auf Prämie</t>
  </si>
  <si>
    <t>Gesamttotal der Herstellungskosten einsetzen</t>
  </si>
  <si>
    <t>Requisitenversicherung</t>
  </si>
  <si>
    <t>rechnet automatisch</t>
  </si>
  <si>
    <t>Haftpflichtversicherung</t>
  </si>
  <si>
    <t>auf Lohnsumme</t>
  </si>
  <si>
    <t>%-Anteil richtet sich nach dem effektiven Versicherungsabschluss</t>
  </si>
  <si>
    <t>Vollkasko</t>
  </si>
  <si>
    <t>Geräteversicherung</t>
  </si>
  <si>
    <t>Brandversicherung</t>
  </si>
  <si>
    <t>9.2  Werbekosten</t>
  </si>
  <si>
    <t>Vorführungen für Weltvertrieb,  Presse</t>
  </si>
  <si>
    <t>Grafik, Plakate, Inserate und Aushang (inkl. Lithos, exkl. Druck)</t>
  </si>
  <si>
    <t>Presseunterlagen (ohne Druck)</t>
  </si>
  <si>
    <t>Übersetzungen Pressematerial</t>
  </si>
  <si>
    <t xml:space="preserve">Website-Auftritt </t>
  </si>
  <si>
    <t>Vorpremiere</t>
  </si>
  <si>
    <t>9.3  Rechtsberatung / Verbandsabgaben</t>
  </si>
  <si>
    <t xml:space="preserve">0.5 % bei Kinofilmen und 0.25 % bei Fernsehfilmen auf </t>
  </si>
  <si>
    <t>Anwaltskosten</t>
  </si>
  <si>
    <t>Finanzierungsbeiträgen vom Fernsehen und von staatlichen</t>
  </si>
  <si>
    <t>Verbandsabgaben</t>
  </si>
  <si>
    <t>Summe TV-, BAK- und kantonale Beiträge eingeben</t>
  </si>
  <si>
    <t>9.4  Finanzierungskosten</t>
  </si>
  <si>
    <t>Bankzinsen</t>
  </si>
  <si>
    <t>Bankspesen</t>
  </si>
  <si>
    <t>Kursverluste</t>
  </si>
  <si>
    <t>Achtung: die Mehrwertsteuer ist für die Positionen mit *</t>
  </si>
  <si>
    <t>9.5  Mehrwertsteuer, nach Vorsteuerabzug</t>
  </si>
  <si>
    <t>kalkuliert. Je nach Projekt und Lieferanten kann es auch</t>
  </si>
  <si>
    <t>Mehrwertsteuer Schweiz</t>
  </si>
  <si>
    <t>im Budgetposten "Drehbuch und Rechte" Mehrwertsteuer-</t>
  </si>
  <si>
    <t>Mehrwertsteuer Hotels CH</t>
  </si>
  <si>
    <t>pflichtige Positionen geben.</t>
  </si>
  <si>
    <t>Vorsteuerabzug</t>
  </si>
  <si>
    <t xml:space="preserve">Die Prozente für den Vorsteuerabzug müssen von jeder </t>
  </si>
  <si>
    <t xml:space="preserve">Firma für jedes Kalenderjahr individuell berechnet werden. </t>
  </si>
  <si>
    <t xml:space="preserve"> TOTAL VERSICHERUNGEN / DIVERSE KOSTEN </t>
  </si>
  <si>
    <t>G E S A M T B U D G E T</t>
  </si>
  <si>
    <t>Recherchen</t>
  </si>
  <si>
    <t>Autorenrechte</t>
  </si>
  <si>
    <t>Musikrechte</t>
  </si>
  <si>
    <t>Verschiedene Rechte</t>
  </si>
  <si>
    <t>Vorbereitung</t>
  </si>
  <si>
    <t>LÖHNE EQUIPE</t>
  </si>
  <si>
    <t>Administrative &amp; technische Equipe</t>
  </si>
  <si>
    <t>Ausstattung, Kostüme &amp; Maske</t>
  </si>
  <si>
    <t>Montage &amp; Mischung</t>
  </si>
  <si>
    <t>Hauptrollen</t>
  </si>
  <si>
    <t>Nebenrollen</t>
  </si>
  <si>
    <t>Agenturen</t>
  </si>
  <si>
    <t>SOZIALABGABEN</t>
  </si>
  <si>
    <t>Sozialabgaben Schweiz</t>
  </si>
  <si>
    <t>Sozialabgaben Ausland</t>
  </si>
  <si>
    <t>AUSSTATTUNG</t>
  </si>
  <si>
    <t>Miete Drehorte</t>
  </si>
  <si>
    <t>Dekorbau</t>
  </si>
  <si>
    <t>Möbel &amp; Requisiten</t>
  </si>
  <si>
    <t>Fahrzeuge im Bild</t>
  </si>
  <si>
    <t>Spezialeffekte &amp; Tiere</t>
  </si>
  <si>
    <t>Reisen</t>
  </si>
  <si>
    <t>Fahrzeugmieten / Benzin</t>
  </si>
  <si>
    <t>Transporte / Zollkosten</t>
  </si>
  <si>
    <t>Bürokosten</t>
  </si>
  <si>
    <t>Aufnahmeleitung / Diverses</t>
  </si>
  <si>
    <t>Kamera-Equipment</t>
  </si>
  <si>
    <t>Ton-Equipment</t>
  </si>
  <si>
    <t>Licht-Equipment</t>
  </si>
  <si>
    <t>Equipment Kamera-Bühne</t>
  </si>
  <si>
    <t>Tonstudio</t>
  </si>
  <si>
    <t>2. Sprachversion</t>
  </si>
  <si>
    <t>Rohmaterial</t>
  </si>
  <si>
    <t>Laborarbeiten Film</t>
  </si>
  <si>
    <t>Arbeiten Video</t>
  </si>
  <si>
    <t>Vorspann und Trailer</t>
  </si>
  <si>
    <t>Arbeiten Foto</t>
  </si>
  <si>
    <t>Archivierung Cinémathèque</t>
  </si>
  <si>
    <t>Versicherungen</t>
  </si>
  <si>
    <t>Werbekosten</t>
  </si>
  <si>
    <t>Rechtsberatung / Verbandsabgaben</t>
  </si>
  <si>
    <t>Mehrwertsteuer netto, nach Vorsteuerabzug</t>
  </si>
  <si>
    <t>ZWISCHENTOTAL</t>
  </si>
  <si>
    <t xml:space="preserve">Handlungsunkosten </t>
  </si>
  <si>
    <t xml:space="preserve">Unvorhergesehenes </t>
  </si>
  <si>
    <t>TOTAL HERSTELLUNGSKOSTEN</t>
  </si>
  <si>
    <t>Ort, Datum</t>
  </si>
  <si>
    <t>Diese erste Seite dient gleichzeitig als Budget für das Gesuchsformular</t>
  </si>
  <si>
    <t>Sämtliche Seiten "Detailliertes Budget" und "Gesamtbudget" ins Dossier einfügen</t>
  </si>
  <si>
    <t>den anderen zeitabhängigen Positionen.</t>
  </si>
  <si>
    <t>Originalversion Sprache</t>
  </si>
  <si>
    <t>Überzeit/Nachtzuschlag</t>
  </si>
  <si>
    <t>VERPFLEGUNG / UNTERKUNFT / REISEN / TRANSPORT / BÜROKOSTEN</t>
  </si>
  <si>
    <t>Bildrechte / Kunstwerke</t>
  </si>
  <si>
    <t>1.6  Übersetzungen und Herstellung Drehbuch</t>
  </si>
  <si>
    <t>Übersetzungen</t>
  </si>
  <si>
    <t>Casting (Raum, Honorar, Verbrauchsmaterial und Spesen)</t>
  </si>
  <si>
    <r>
      <t>DV</t>
    </r>
    <r>
      <rPr>
        <sz val="10"/>
        <rFont val="Arial"/>
        <family val="2"/>
      </rPr>
      <t xml:space="preserve"> = Anzahl Verpflegungstage Vorbereitung und Abschluss</t>
    </r>
  </si>
  <si>
    <r>
      <t>D</t>
    </r>
    <r>
      <rPr>
        <sz val="10"/>
        <rFont val="Arial"/>
        <family val="2"/>
      </rPr>
      <t xml:space="preserve"> = Anzahl kalkulierte Verpflegungstage während Dreh</t>
    </r>
  </si>
  <si>
    <t>Verpflegungstage während Dreh</t>
  </si>
  <si>
    <t>1. Kamera-Assistenz</t>
  </si>
  <si>
    <t>2. Kamera-Assistenz</t>
  </si>
  <si>
    <t>2.35  Licht / Bühne</t>
  </si>
  <si>
    <t>6.1  Verpflegung</t>
  </si>
  <si>
    <t>6.2  Unterkunft</t>
  </si>
  <si>
    <t>Luftfracht (Übergewicht)</t>
  </si>
  <si>
    <t>Entschädigungen Trinkgelder</t>
  </si>
  <si>
    <t>Miete Garderobe (inkl. Waschmaschine)</t>
  </si>
  <si>
    <t xml:space="preserve"> TOTAL VERPFLEGUNG / UNTERKUNFT / REISEN / TRANSPORT / BÜROKOSTEN </t>
  </si>
  <si>
    <t>Funkmikrophone</t>
  </si>
  <si>
    <t>Funkgeräte (inkl. Konzession)</t>
  </si>
  <si>
    <t>Miete Montageraum</t>
  </si>
  <si>
    <t>Tonschnitt (inkl. Vorb. IT)</t>
  </si>
  <si>
    <t>Verbrauchsmaterial, Back-Ups</t>
  </si>
  <si>
    <t>Übersetzung</t>
  </si>
  <si>
    <t>EDL-Bearb./ Trennen und Sortieren</t>
  </si>
  <si>
    <t>Filmtitel:</t>
  </si>
  <si>
    <t>Produktion:</t>
  </si>
  <si>
    <t>Regie:</t>
  </si>
  <si>
    <t>Übersetzungen und Herstellung Drehbuch</t>
  </si>
  <si>
    <t>Kleine Rollen, Statisten</t>
  </si>
  <si>
    <t>VERPFLEGUNG, UNTERKUNFT, REISEN, TRANSPORT</t>
  </si>
  <si>
    <t>Verpflegung</t>
  </si>
  <si>
    <t>Unterkunft</t>
  </si>
  <si>
    <t>Unterschrift</t>
  </si>
  <si>
    <t>Audiodeskription</t>
  </si>
  <si>
    <t>Mischung TV</t>
  </si>
  <si>
    <t>Ausgaben in der Schweiz</t>
  </si>
  <si>
    <t>Ausgaben FiSS 40%</t>
  </si>
  <si>
    <t>Ausgaben FiSS 20%</t>
  </si>
  <si>
    <t>Untertitelung für Hörbehinderte</t>
  </si>
  <si>
    <t>Film Marketing Coaching (focal.ch/FMC/d/)</t>
  </si>
  <si>
    <t>FiSS</t>
  </si>
  <si>
    <t>Garantiert</t>
  </si>
  <si>
    <t>ISAN</t>
  </si>
  <si>
    <t>Rückerstattung Betreuung/Pflege</t>
  </si>
  <si>
    <t>Betreuung/Pflege</t>
  </si>
  <si>
    <t>(AHV: 5.3, ALV: 1.1)</t>
  </si>
  <si>
    <t>Ausgaben ausl. Produktion</t>
  </si>
  <si>
    <t>Ausgaben Schweizer Produktion</t>
  </si>
  <si>
    <t>Ausgaben ausländ. Produktion</t>
  </si>
  <si>
    <t>2.1 Produzent / Produzentin</t>
  </si>
  <si>
    <t>GAGEN DARSTELLENDE</t>
  </si>
  <si>
    <t>SOZIALABGABEN EQUIPE UND DARSTELLENDE</t>
  </si>
  <si>
    <t>TOTAL GAGEN DARSTELLENDE</t>
  </si>
  <si>
    <t>Produktions-Assistenz</t>
  </si>
  <si>
    <t>2.41  Szenenbild</t>
  </si>
  <si>
    <t>Schauspielende vor und nach Dreh</t>
  </si>
  <si>
    <t>(ohne Statisten / Statistinnen)</t>
  </si>
  <si>
    <t>Hotel Schauspielende Schweiz</t>
  </si>
  <si>
    <t>Hotel Schauspielende Ausland</t>
  </si>
  <si>
    <t>Schauspielende</t>
  </si>
  <si>
    <t>Autorin / Autor</t>
  </si>
  <si>
    <t>Koautorin / Koautor</t>
  </si>
  <si>
    <t>Rechte Autorin / Autor</t>
  </si>
  <si>
    <t>Rechte Koautorin / Koautor</t>
  </si>
  <si>
    <t>Koproduzentin / Koproduzent</t>
  </si>
  <si>
    <t>Regisseurin / Regisseur</t>
  </si>
  <si>
    <t>Praktikant/-in</t>
  </si>
  <si>
    <t>Chefmaschinist/-in</t>
  </si>
  <si>
    <t>Maschinist/-in 1</t>
  </si>
  <si>
    <t>Maschinist/-in 2</t>
  </si>
  <si>
    <t>Schreiner/-in</t>
  </si>
  <si>
    <t>Coiffeusenhilfe / Coiffeurhilfe</t>
  </si>
  <si>
    <t>Chef-Editor/-in</t>
  </si>
  <si>
    <t>Geräuschemacher/-in</t>
  </si>
  <si>
    <t>Mischer/-in</t>
  </si>
  <si>
    <t>Tierbetreuer/-in</t>
  </si>
  <si>
    <t>Sprecher/-in</t>
  </si>
  <si>
    <t>Musiker/-in</t>
  </si>
  <si>
    <t>Techniker/-innen</t>
  </si>
  <si>
    <t>Statistinnen / Statisten</t>
  </si>
  <si>
    <t>Fahrer/-in</t>
  </si>
  <si>
    <t>Kurier/-in und Taxi</t>
  </si>
  <si>
    <t>Presseattaché/-e</t>
  </si>
  <si>
    <t>Produzentin / Produzent</t>
  </si>
  <si>
    <t>Verantwortliche/-r Produzentin / Produzent</t>
  </si>
  <si>
    <t>Oberbeleuchter/-in</t>
  </si>
  <si>
    <t>Beleuchter/-in 1</t>
  </si>
  <si>
    <t>Beleuchter/-in 2</t>
  </si>
  <si>
    <t>Geräusche-Assistenz</t>
  </si>
  <si>
    <t>Darstellende</t>
  </si>
  <si>
    <t>Miete Originaldekor</t>
  </si>
  <si>
    <t>Nebenkosten Originaldekor</t>
  </si>
  <si>
    <t>Script Supervisor</t>
  </si>
  <si>
    <t>Groupwoman / Groupman</t>
  </si>
  <si>
    <t xml:space="preserve">und kantonalen Fördermitteln. Prozentuale Verbandsabgaben sind anrechenbar, </t>
  </si>
  <si>
    <t>sofern sie geschuldet sind (bspw. der Verbände SFP, GARP, IG).</t>
  </si>
  <si>
    <t>Produktionskoordination</t>
  </si>
  <si>
    <t>Transportation Captain</t>
  </si>
  <si>
    <t>Unit Manager</t>
  </si>
  <si>
    <t>Assistenz Unit Manager</t>
  </si>
  <si>
    <t>Base Manager</t>
  </si>
  <si>
    <t>1st Assistant Director</t>
  </si>
  <si>
    <t>2nd Assistant Director Crowd</t>
  </si>
  <si>
    <t>3rd Assistant Director</t>
  </si>
  <si>
    <t>3rd Assistant Director Crowd</t>
  </si>
  <si>
    <t>3rd Assistant Director Base</t>
  </si>
  <si>
    <t>Assistant Director PA, AD Runner</t>
  </si>
  <si>
    <t>Script Supervisor Assistenz</t>
  </si>
  <si>
    <t>Schwenker/-in, Operator</t>
  </si>
  <si>
    <t>Data Wrangler</t>
  </si>
  <si>
    <t>Lighting Programmer</t>
  </si>
  <si>
    <t>Rigging Gaffer</t>
  </si>
  <si>
    <t>Best Boy/Best Girl</t>
  </si>
  <si>
    <t>Sound Utility Technician</t>
  </si>
  <si>
    <t>Szenenbild/Production Design</t>
  </si>
  <si>
    <t>Szenenbild Assistenz</t>
  </si>
  <si>
    <t>Set Decorator</t>
  </si>
  <si>
    <t>Set Decorator Assistenz</t>
  </si>
  <si>
    <t>Requisite</t>
  </si>
  <si>
    <t>Requisiten Assistenz</t>
  </si>
  <si>
    <t>Digitale Requisiten</t>
  </si>
  <si>
    <t>Art Departement Koordination</t>
  </si>
  <si>
    <t>Set Dresser</t>
  </si>
  <si>
    <t>Location Scout</t>
  </si>
  <si>
    <t>Art Director / Filmarchitekt/-in</t>
  </si>
  <si>
    <t>Chef Baubühne / Head of Construction</t>
  </si>
  <si>
    <t>Baubühne / Set-Baubühne</t>
  </si>
  <si>
    <t>Kostümbild Assistenz</t>
  </si>
  <si>
    <t>Key Make-up</t>
  </si>
  <si>
    <t>Maskenbild-Assistenz</t>
  </si>
  <si>
    <t>Coiffeur / Hairstylist</t>
  </si>
  <si>
    <t>Supervising Sound Editor</t>
  </si>
  <si>
    <t>Mischtonmeister</t>
  </si>
  <si>
    <t>Sound Editor</t>
  </si>
  <si>
    <t>Editor/-in</t>
  </si>
  <si>
    <t>Maskenbildner/-in</t>
  </si>
  <si>
    <t>Kostüm Patinierer/-in</t>
  </si>
  <si>
    <t>Gewandmeister/-in</t>
  </si>
  <si>
    <t>Head Painter / Bühnenmaler/-in</t>
  </si>
  <si>
    <t>Requisitenfahrer/-in</t>
  </si>
  <si>
    <t>2nd Assistant Director</t>
  </si>
  <si>
    <t>Produktionsfahrer/-in, Runner 2</t>
  </si>
  <si>
    <t>Produktionsfahrer/-in, Runner 1</t>
  </si>
  <si>
    <t>Koordinator/-in Sicherheit/Gesundheitsschutz</t>
  </si>
  <si>
    <t>Berater/-in Sicherheit/Gesundheitsschutz</t>
  </si>
  <si>
    <t>Green Consultant/Nachhaltigkeitsmanagement</t>
  </si>
  <si>
    <r>
      <t>D</t>
    </r>
    <r>
      <rPr>
        <sz val="10"/>
        <rFont val="Arial"/>
        <family val="2"/>
      </rPr>
      <t xml:space="preserve"> = Anzahl Drehwochen</t>
    </r>
  </si>
  <si>
    <t>Schneider/-in</t>
  </si>
  <si>
    <t>verknüpft mit G19*H18 (Meter * Drehverhältnis)</t>
  </si>
  <si>
    <t>verknüpft mit G22 (Anzahl Drehtage)</t>
  </si>
  <si>
    <t xml:space="preserve">verknüpft mit G22 (Anzahl Drehtage), plus 5 </t>
  </si>
  <si>
    <t>verknüpft mit G20*H18 (Länge in Minuten * Drehverhältnis)</t>
  </si>
  <si>
    <t>verknüpft mit G19 plus 100 Meter Start</t>
  </si>
  <si>
    <r>
      <t xml:space="preserve">%-Zahl </t>
    </r>
    <r>
      <rPr>
        <sz val="10"/>
        <rFont val="Arial"/>
        <family val="2"/>
      </rPr>
      <t xml:space="preserve">  ist verknüpft mit Feld G24 der ersten Seite</t>
    </r>
  </si>
  <si>
    <t>mit G21 verknüpft</t>
  </si>
  <si>
    <t>Assistenz Set-Aufnahmeleitung</t>
  </si>
  <si>
    <t>Assistenz Aufnahmeleitung</t>
  </si>
  <si>
    <t>AL-Material</t>
  </si>
  <si>
    <t>Steadicam Operator</t>
  </si>
  <si>
    <t>Digital Imaging Technician DIT</t>
  </si>
  <si>
    <t>Set-Tonmeister/-in</t>
  </si>
  <si>
    <t>Set-Ton Assistenz, Perche</t>
  </si>
  <si>
    <t>Set-Requisite</t>
  </si>
  <si>
    <t>Make-up Supervision Statisterie</t>
  </si>
  <si>
    <t>Set-Requisite Assistenz</t>
  </si>
  <si>
    <t>VTR Operator / Video Assist Operator VAO</t>
  </si>
  <si>
    <t>Video Assistenz</t>
  </si>
  <si>
    <t xml:space="preserve">Intimacy Coordination </t>
  </si>
  <si>
    <t>DOP Kamerafrau / Kameramann</t>
  </si>
  <si>
    <t>Chef-Maskenbildner/-in</t>
  </si>
  <si>
    <t>Kostümbild Supervision</t>
  </si>
  <si>
    <t>Kostümbildner/-in</t>
  </si>
  <si>
    <t>Key Set-Kostüm (Garderobe)</t>
  </si>
  <si>
    <t>Set-Kostüm (Garderobenhilfe)</t>
  </si>
  <si>
    <t>Telefon, Handys</t>
  </si>
  <si>
    <t>Kostümbild Assistenz Statisterie</t>
  </si>
  <si>
    <t>Ausgaben FiSS 50%</t>
  </si>
  <si>
    <t>Verknüpft mit Gagenkalkulationen</t>
  </si>
  <si>
    <t>Externe Revisionskosten (FiSS)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</si>
</sst>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"/>
    <numFmt numFmtId="165" formatCode="0.0%"/>
    <numFmt numFmtId="166" formatCode="0.0"/>
    <numFmt numFmtId="167" formatCode="0."/>
    <numFmt numFmtId="168" formatCode="#,##0.0"/>
    <numFmt numFmtId="169" formatCode="#,##0.000"/>
  </numFmts>
  <fonts count="43">
    <font>
      <sz val="10"/>
      <name val="Geneva"/>
    </font>
    <font>
      <sz val="10"/>
      <name val="Geneva"/>
      <family val="2"/>
    </font>
    <font>
      <sz val="8"/>
      <name val="Verdana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b/>
      <sz val="10"/>
      <color indexed="14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u/>
      <sz val="11"/>
      <name val="Arial"/>
      <family val="2"/>
    </font>
    <font>
      <sz val="11"/>
      <color indexed="10"/>
      <name val="Arial"/>
      <family val="2"/>
    </font>
    <font>
      <b/>
      <i/>
      <sz val="9"/>
      <name val="Arial"/>
      <family val="2"/>
    </font>
    <font>
      <b/>
      <i/>
      <sz val="10"/>
      <color indexed="14"/>
      <name val="Arial"/>
      <family val="2"/>
    </font>
    <font>
      <i/>
      <sz val="10"/>
      <color indexed="14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b/>
      <sz val="9"/>
      <color indexed="15"/>
      <name val="Arial"/>
      <family val="2"/>
    </font>
    <font>
      <b/>
      <sz val="10"/>
      <color indexed="15"/>
      <name val="Arial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46"/>
      <name val="Arial"/>
      <family val="2"/>
    </font>
    <font>
      <sz val="9"/>
      <color indexed="10"/>
      <name val="Arial"/>
      <family val="2"/>
    </font>
    <font>
      <sz val="10"/>
      <color indexed="15"/>
      <name val="Arial"/>
      <family val="2"/>
    </font>
    <font>
      <b/>
      <sz val="12"/>
      <color indexed="10"/>
      <name val="Arial"/>
      <family val="2"/>
    </font>
    <font>
      <i/>
      <sz val="9"/>
      <name val="Arial"/>
      <family val="2"/>
    </font>
    <font>
      <sz val="9"/>
      <color indexed="15"/>
      <name val="Arial"/>
      <family val="2"/>
    </font>
    <font>
      <b/>
      <i/>
      <sz val="8"/>
      <name val="Arial"/>
      <family val="2"/>
    </font>
    <font>
      <sz val="10"/>
      <color indexed="59"/>
      <name val="Arial"/>
      <family val="2"/>
    </font>
    <font>
      <b/>
      <sz val="10"/>
      <color indexed="46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9.5"/>
      <name val="Arial"/>
      <family val="2"/>
    </font>
    <font>
      <u/>
      <sz val="10"/>
      <color theme="10"/>
      <name val="Genev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58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4" fontId="8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/>
    <xf numFmtId="167" fontId="10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9" fillId="0" borderId="3" xfId="0" applyFont="1" applyBorder="1"/>
    <xf numFmtId="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9" fillId="0" borderId="0" xfId="0" applyFont="1"/>
    <xf numFmtId="166" fontId="4" fillId="0" borderId="0" xfId="0" applyNumberFormat="1" applyFont="1" applyAlignment="1">
      <alignment horizontal="center"/>
    </xf>
    <xf numFmtId="166" fontId="5" fillId="0" borderId="0" xfId="0" applyNumberFormat="1" applyFont="1"/>
    <xf numFmtId="3" fontId="6" fillId="0" borderId="0" xfId="0" applyNumberFormat="1" applyFont="1"/>
    <xf numFmtId="4" fontId="4" fillId="0" borderId="0" xfId="0" applyNumberFormat="1" applyFont="1"/>
    <xf numFmtId="4" fontId="8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4" fontId="7" fillId="2" borderId="0" xfId="0" applyNumberFormat="1" applyFont="1" applyFill="1" applyAlignment="1">
      <alignment horizontal="right"/>
    </xf>
    <xf numFmtId="0" fontId="7" fillId="2" borderId="0" xfId="0" applyFont="1" applyFill="1"/>
    <xf numFmtId="4" fontId="8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4" fontId="7" fillId="3" borderId="0" xfId="0" applyNumberFormat="1" applyFont="1" applyFill="1" applyAlignment="1">
      <alignment horizontal="right"/>
    </xf>
    <xf numFmtId="0" fontId="7" fillId="3" borderId="0" xfId="0" applyFont="1" applyFill="1"/>
    <xf numFmtId="166" fontId="6" fillId="0" borderId="0" xfId="0" applyNumberFormat="1" applyFont="1"/>
    <xf numFmtId="1" fontId="3" fillId="0" borderId="0" xfId="0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/>
    <xf numFmtId="4" fontId="12" fillId="0" borderId="0" xfId="0" applyNumberFormat="1" applyFont="1" applyAlignment="1">
      <alignment horizontal="center"/>
    </xf>
    <xf numFmtId="4" fontId="13" fillId="0" borderId="0" xfId="0" applyNumberFormat="1" applyFont="1"/>
    <xf numFmtId="4" fontId="9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1" fontId="5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4" fontId="5" fillId="0" borderId="5" xfId="0" applyNumberFormat="1" applyFont="1" applyBorder="1" applyAlignment="1">
      <alignment horizontal="center"/>
    </xf>
    <xf numFmtId="166" fontId="5" fillId="0" borderId="5" xfId="0" applyNumberFormat="1" applyFont="1" applyBorder="1"/>
    <xf numFmtId="166" fontId="5" fillId="0" borderId="5" xfId="0" applyNumberFormat="1" applyFont="1" applyBorder="1" applyAlignment="1">
      <alignment horizontal="center"/>
    </xf>
    <xf numFmtId="0" fontId="12" fillId="0" borderId="5" xfId="0" applyFont="1" applyBorder="1"/>
    <xf numFmtId="4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/>
    </xf>
    <xf numFmtId="0" fontId="4" fillId="0" borderId="3" xfId="0" applyFont="1" applyBorder="1"/>
    <xf numFmtId="166" fontId="4" fillId="0" borderId="3" xfId="0" applyNumberFormat="1" applyFont="1" applyBorder="1"/>
    <xf numFmtId="3" fontId="15" fillId="0" borderId="3" xfId="0" applyNumberFormat="1" applyFont="1" applyBorder="1"/>
    <xf numFmtId="3" fontId="12" fillId="0" borderId="6" xfId="0" applyNumberFormat="1" applyFont="1" applyBorder="1"/>
    <xf numFmtId="3" fontId="4" fillId="0" borderId="7" xfId="0" applyNumberFormat="1" applyFont="1" applyBorder="1"/>
    <xf numFmtId="1" fontId="4" fillId="0" borderId="0" xfId="0" applyNumberFormat="1" applyFont="1"/>
    <xf numFmtId="3" fontId="4" fillId="0" borderId="0" xfId="0" applyNumberFormat="1" applyFont="1"/>
    <xf numFmtId="3" fontId="14" fillId="0" borderId="0" xfId="0" applyNumberFormat="1" applyFont="1"/>
    <xf numFmtId="0" fontId="10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3" fontId="12" fillId="0" borderId="0" xfId="0" applyNumberFormat="1" applyFont="1"/>
    <xf numFmtId="166" fontId="4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0" fontId="7" fillId="0" borderId="3" xfId="0" applyFont="1" applyBorder="1"/>
    <xf numFmtId="169" fontId="7" fillId="0" borderId="0" xfId="0" applyNumberFormat="1" applyFont="1" applyAlignment="1">
      <alignment horizontal="center"/>
    </xf>
    <xf numFmtId="3" fontId="4" fillId="0" borderId="8" xfId="0" applyNumberFormat="1" applyFont="1" applyBorder="1"/>
    <xf numFmtId="3" fontId="4" fillId="0" borderId="5" xfId="0" applyNumberFormat="1" applyFont="1" applyBorder="1"/>
    <xf numFmtId="0" fontId="4" fillId="0" borderId="3" xfId="0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right"/>
    </xf>
    <xf numFmtId="3" fontId="18" fillId="0" borderId="0" xfId="0" applyNumberFormat="1" applyFont="1"/>
    <xf numFmtId="3" fontId="11" fillId="0" borderId="0" xfId="0" applyNumberFormat="1" applyFont="1"/>
    <xf numFmtId="4" fontId="11" fillId="0" borderId="0" xfId="0" applyNumberFormat="1" applyFont="1" applyAlignment="1">
      <alignment horizontal="center"/>
    </xf>
    <xf numFmtId="1" fontId="11" fillId="0" borderId="0" xfId="0" applyNumberFormat="1" applyFont="1"/>
    <xf numFmtId="3" fontId="11" fillId="0" borderId="0" xfId="0" applyNumberFormat="1" applyFont="1" applyAlignment="1">
      <alignment horizontal="center"/>
    </xf>
    <xf numFmtId="4" fontId="19" fillId="0" borderId="0" xfId="0" applyNumberFormat="1" applyFont="1"/>
    <xf numFmtId="3" fontId="20" fillId="0" borderId="0" xfId="0" applyNumberFormat="1" applyFont="1"/>
    <xf numFmtId="0" fontId="13" fillId="0" borderId="0" xfId="0" applyFont="1"/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center"/>
    </xf>
    <xf numFmtId="0" fontId="21" fillId="0" borderId="0" xfId="0" applyFont="1"/>
    <xf numFmtId="166" fontId="10" fillId="0" borderId="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12" fillId="0" borderId="3" xfId="0" applyNumberFormat="1" applyFont="1" applyBorder="1"/>
    <xf numFmtId="4" fontId="11" fillId="0" borderId="0" xfId="0" applyNumberFormat="1" applyFont="1" applyAlignment="1">
      <alignment horizontal="left"/>
    </xf>
    <xf numFmtId="0" fontId="10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1" fontId="11" fillId="0" borderId="3" xfId="0" applyNumberFormat="1" applyFont="1" applyBorder="1" applyAlignment="1">
      <alignment horizontal="center"/>
    </xf>
    <xf numFmtId="0" fontId="13" fillId="0" borderId="3" xfId="0" applyFont="1" applyBorder="1"/>
    <xf numFmtId="0" fontId="6" fillId="0" borderId="3" xfId="0" applyFont="1" applyBorder="1"/>
    <xf numFmtId="0" fontId="22" fillId="0" borderId="0" xfId="0" applyFont="1" applyAlignment="1">
      <alignment horizontal="center"/>
    </xf>
    <xf numFmtId="0" fontId="23" fillId="0" borderId="0" xfId="0" applyFont="1"/>
    <xf numFmtId="166" fontId="4" fillId="0" borderId="0" xfId="0" applyNumberFormat="1" applyFont="1"/>
    <xf numFmtId="3" fontId="12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1" xfId="0" applyFont="1" applyBorder="1"/>
    <xf numFmtId="1" fontId="4" fillId="0" borderId="11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3" fontId="6" fillId="0" borderId="11" xfId="0" applyNumberFormat="1" applyFont="1" applyBorder="1"/>
    <xf numFmtId="3" fontId="4" fillId="0" borderId="12" xfId="0" applyNumberFormat="1" applyFont="1" applyBorder="1"/>
    <xf numFmtId="4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3" fontId="28" fillId="0" borderId="0" xfId="0" applyNumberFormat="1" applyFont="1"/>
    <xf numFmtId="3" fontId="23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3" fontId="27" fillId="0" borderId="0" xfId="0" applyNumberFormat="1" applyFont="1"/>
    <xf numFmtId="0" fontId="29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3" fontId="5" fillId="0" borderId="14" xfId="0" applyNumberFormat="1" applyFont="1" applyBorder="1"/>
    <xf numFmtId="4" fontId="13" fillId="0" borderId="15" xfId="0" applyNumberFormat="1" applyFont="1" applyBorder="1"/>
    <xf numFmtId="1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9" fillId="0" borderId="0" xfId="0" applyNumberFormat="1" applyFont="1"/>
    <xf numFmtId="3" fontId="9" fillId="0" borderId="0" xfId="0" applyNumberFormat="1" applyFont="1"/>
    <xf numFmtId="4" fontId="13" fillId="0" borderId="16" xfId="0" applyNumberFormat="1" applyFont="1" applyBorder="1"/>
    <xf numFmtId="1" fontId="10" fillId="0" borderId="0" xfId="0" applyNumberFormat="1" applyFont="1"/>
    <xf numFmtId="0" fontId="9" fillId="0" borderId="0" xfId="0" applyFont="1" applyAlignment="1">
      <alignment horizontal="right"/>
    </xf>
    <xf numFmtId="0" fontId="9" fillId="0" borderId="2" xfId="0" applyFont="1" applyBorder="1"/>
    <xf numFmtId="1" fontId="9" fillId="0" borderId="3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6" fontId="9" fillId="0" borderId="3" xfId="0" applyNumberFormat="1" applyFont="1" applyBorder="1"/>
    <xf numFmtId="3" fontId="9" fillId="0" borderId="3" xfId="0" applyNumberFormat="1" applyFont="1" applyBorder="1" applyAlignment="1">
      <alignment horizontal="right"/>
    </xf>
    <xf numFmtId="4" fontId="13" fillId="0" borderId="17" xfId="0" applyNumberFormat="1" applyFont="1" applyBorder="1"/>
    <xf numFmtId="4" fontId="9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/>
    <xf numFmtId="4" fontId="21" fillId="0" borderId="16" xfId="0" applyNumberFormat="1" applyFont="1" applyBorder="1"/>
    <xf numFmtId="4" fontId="8" fillId="3" borderId="0" xfId="0" applyNumberFormat="1" applyFont="1" applyFill="1"/>
    <xf numFmtId="4" fontId="7" fillId="3" borderId="0" xfId="0" applyNumberFormat="1" applyFont="1" applyFill="1"/>
    <xf numFmtId="166" fontId="7" fillId="0" borderId="0" xfId="0" applyNumberFormat="1" applyFont="1" applyAlignment="1">
      <alignment horizontal="center"/>
    </xf>
    <xf numFmtId="4" fontId="8" fillId="2" borderId="0" xfId="0" applyNumberFormat="1" applyFont="1" applyFill="1"/>
    <xf numFmtId="4" fontId="7" fillId="2" borderId="0" xfId="0" applyNumberFormat="1" applyFont="1" applyFill="1"/>
    <xf numFmtId="1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3" fontId="13" fillId="0" borderId="16" xfId="0" applyNumberFormat="1" applyFont="1" applyBorder="1"/>
    <xf numFmtId="1" fontId="7" fillId="0" borderId="3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3" xfId="0" applyNumberFormat="1" applyFont="1" applyBorder="1"/>
    <xf numFmtId="3" fontId="30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right"/>
    </xf>
    <xf numFmtId="1" fontId="3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3" borderId="0" xfId="0" applyNumberFormat="1" applyFont="1" applyFill="1"/>
    <xf numFmtId="4" fontId="8" fillId="4" borderId="0" xfId="0" applyNumberFormat="1" applyFont="1" applyFill="1"/>
    <xf numFmtId="0" fontId="7" fillId="4" borderId="0" xfId="0" applyFont="1" applyFill="1"/>
    <xf numFmtId="4" fontId="7" fillId="4" borderId="0" xfId="0" applyNumberFormat="1" applyFont="1" applyFill="1"/>
    <xf numFmtId="1" fontId="3" fillId="0" borderId="1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7" fillId="5" borderId="0" xfId="0" applyFont="1" applyFill="1"/>
    <xf numFmtId="4" fontId="7" fillId="5" borderId="0" xfId="0" applyNumberFormat="1" applyFont="1" applyFill="1"/>
    <xf numFmtId="0" fontId="9" fillId="0" borderId="0" xfId="0" applyFont="1" applyAlignment="1">
      <alignment horizontal="center"/>
    </xf>
    <xf numFmtId="3" fontId="13" fillId="0" borderId="16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17" fillId="0" borderId="17" xfId="0" applyNumberFormat="1" applyFont="1" applyBorder="1"/>
    <xf numFmtId="3" fontId="10" fillId="0" borderId="0" xfId="0" applyNumberFormat="1" applyFont="1" applyAlignment="1">
      <alignment horizontal="center"/>
    </xf>
    <xf numFmtId="4" fontId="8" fillId="6" borderId="0" xfId="0" applyNumberFormat="1" applyFont="1" applyFill="1"/>
    <xf numFmtId="0" fontId="7" fillId="6" borderId="0" xfId="0" applyFont="1" applyFill="1"/>
    <xf numFmtId="4" fontId="7" fillId="6" borderId="0" xfId="0" applyNumberFormat="1" applyFont="1" applyFill="1"/>
    <xf numFmtId="1" fontId="10" fillId="4" borderId="1" xfId="0" applyNumberFormat="1" applyFont="1" applyFill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1" fontId="10" fillId="7" borderId="0" xfId="0" applyNumberFormat="1" applyFont="1" applyFill="1" applyAlignment="1">
      <alignment horizontal="center"/>
    </xf>
    <xf numFmtId="3" fontId="10" fillId="8" borderId="0" xfId="0" applyNumberFormat="1" applyFont="1" applyFill="1" applyAlignment="1">
      <alignment horizontal="center"/>
    </xf>
    <xf numFmtId="4" fontId="8" fillId="7" borderId="0" xfId="0" applyNumberFormat="1" applyFont="1" applyFill="1"/>
    <xf numFmtId="0" fontId="7" fillId="7" borderId="0" xfId="0" applyFont="1" applyFill="1"/>
    <xf numFmtId="4" fontId="7" fillId="7" borderId="0" xfId="0" applyNumberFormat="1" applyFont="1" applyFill="1"/>
    <xf numFmtId="4" fontId="3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" fontId="9" fillId="3" borderId="0" xfId="0" applyNumberFormat="1" applyFont="1" applyFill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4" fontId="7" fillId="8" borderId="0" xfId="0" applyNumberFormat="1" applyFont="1" applyFill="1"/>
    <xf numFmtId="0" fontId="7" fillId="8" borderId="0" xfId="0" applyFont="1" applyFill="1"/>
    <xf numFmtId="3" fontId="17" fillId="0" borderId="0" xfId="0" applyNumberFormat="1" applyFont="1"/>
    <xf numFmtId="4" fontId="3" fillId="0" borderId="0" xfId="0" applyNumberFormat="1" applyFont="1"/>
    <xf numFmtId="1" fontId="3" fillId="0" borderId="1" xfId="0" applyNumberFormat="1" applyFont="1" applyBorder="1"/>
    <xf numFmtId="3" fontId="3" fillId="0" borderId="0" xfId="0" applyNumberFormat="1" applyFont="1"/>
    <xf numFmtId="3" fontId="21" fillId="0" borderId="16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" fontId="9" fillId="5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" fontId="9" fillId="6" borderId="0" xfId="0" applyNumberFormat="1" applyFont="1" applyFill="1" applyAlignment="1">
      <alignment horizontal="center"/>
    </xf>
    <xf numFmtId="1" fontId="3" fillId="5" borderId="0" xfId="0" applyNumberFormat="1" applyFont="1" applyFill="1"/>
    <xf numFmtId="1" fontId="3" fillId="3" borderId="0" xfId="0" applyNumberFormat="1" applyFont="1" applyFill="1"/>
    <xf numFmtId="1" fontId="3" fillId="2" borderId="0" xfId="0" applyNumberFormat="1" applyFont="1" applyFill="1"/>
    <xf numFmtId="1" fontId="3" fillId="6" borderId="0" xfId="0" applyNumberFormat="1" applyFont="1" applyFill="1"/>
    <xf numFmtId="4" fontId="8" fillId="5" borderId="0" xfId="0" applyNumberFormat="1" applyFont="1" applyFill="1"/>
    <xf numFmtId="3" fontId="3" fillId="0" borderId="0" xfId="0" applyNumberFormat="1" applyFont="1" applyAlignment="1">
      <alignment horizontal="right"/>
    </xf>
    <xf numFmtId="4" fontId="8" fillId="9" borderId="0" xfId="0" applyNumberFormat="1" applyFont="1" applyFill="1"/>
    <xf numFmtId="0" fontId="7" fillId="9" borderId="0" xfId="0" applyFont="1" applyFill="1"/>
    <xf numFmtId="4" fontId="7" fillId="9" borderId="0" xfId="0" applyNumberFormat="1" applyFont="1" applyFill="1"/>
    <xf numFmtId="4" fontId="21" fillId="0" borderId="16" xfId="0" applyNumberFormat="1" applyFont="1" applyBorder="1" applyAlignment="1">
      <alignment horizontal="right"/>
    </xf>
    <xf numFmtId="166" fontId="3" fillId="3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3" fontId="13" fillId="0" borderId="16" xfId="0" applyNumberFormat="1" applyFont="1" applyBorder="1" applyAlignment="1">
      <alignment horizontal="right"/>
    </xf>
    <xf numFmtId="3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3" fontId="32" fillId="0" borderId="0" xfId="0" applyNumberFormat="1" applyFont="1"/>
    <xf numFmtId="3" fontId="7" fillId="0" borderId="3" xfId="0" applyNumberFormat="1" applyFont="1" applyBorder="1" applyAlignment="1">
      <alignment horizontal="right"/>
    </xf>
    <xf numFmtId="168" fontId="3" fillId="0" borderId="0" xfId="0" applyNumberFormat="1" applyFont="1" applyAlignment="1">
      <alignment horizontal="center"/>
    </xf>
    <xf numFmtId="4" fontId="3" fillId="0" borderId="0" xfId="1" applyFont="1"/>
    <xf numFmtId="1" fontId="33" fillId="0" borderId="0" xfId="0" applyNumberFormat="1" applyFont="1"/>
    <xf numFmtId="0" fontId="3" fillId="0" borderId="0" xfId="0" applyFont="1"/>
    <xf numFmtId="0" fontId="21" fillId="0" borderId="16" xfId="0" applyFont="1" applyBorder="1"/>
    <xf numFmtId="3" fontId="32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" fontId="7" fillId="0" borderId="3" xfId="0" applyNumberFormat="1" applyFont="1" applyBorder="1" applyAlignment="1">
      <alignment horizontal="left"/>
    </xf>
    <xf numFmtId="166" fontId="7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center"/>
    </xf>
    <xf numFmtId="0" fontId="9" fillId="0" borderId="8" xfId="0" applyFont="1" applyBorder="1" applyAlignment="1">
      <alignment horizontal="right"/>
    </xf>
    <xf numFmtId="1" fontId="7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25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0" fontId="10" fillId="0" borderId="22" xfId="0" applyFont="1" applyBorder="1" applyAlignment="1">
      <alignment horizontal="center"/>
    </xf>
    <xf numFmtId="0" fontId="9" fillId="0" borderId="22" xfId="0" applyFont="1" applyBorder="1"/>
    <xf numFmtId="3" fontId="13" fillId="0" borderId="22" xfId="0" applyNumberFormat="1" applyFont="1" applyBorder="1"/>
    <xf numFmtId="1" fontId="7" fillId="0" borderId="0" xfId="0" applyNumberFormat="1" applyFont="1"/>
    <xf numFmtId="1" fontId="9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3" fontId="3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/>
    </xf>
    <xf numFmtId="3" fontId="35" fillId="0" borderId="0" xfId="0" applyNumberFormat="1" applyFont="1" applyAlignment="1">
      <alignment horizontal="right"/>
    </xf>
    <xf numFmtId="4" fontId="28" fillId="0" borderId="16" xfId="0" applyNumberFormat="1" applyFont="1" applyBorder="1"/>
    <xf numFmtId="3" fontId="21" fillId="0" borderId="0" xfId="0" applyNumberFormat="1" applyFont="1"/>
    <xf numFmtId="4" fontId="7" fillId="0" borderId="16" xfId="0" applyNumberFormat="1" applyFont="1" applyBorder="1"/>
    <xf numFmtId="1" fontId="37" fillId="0" borderId="0" xfId="0" applyNumberFormat="1" applyFont="1"/>
    <xf numFmtId="1" fontId="38" fillId="0" borderId="0" xfId="0" applyNumberFormat="1" applyFont="1"/>
    <xf numFmtId="1" fontId="9" fillId="0" borderId="3" xfId="0" applyNumberFormat="1" applyFont="1" applyBorder="1"/>
    <xf numFmtId="1" fontId="9" fillId="0" borderId="0" xfId="0" applyNumberFormat="1" applyFont="1"/>
    <xf numFmtId="3" fontId="21" fillId="0" borderId="16" xfId="0" applyNumberFormat="1" applyFont="1" applyBorder="1"/>
    <xf numFmtId="166" fontId="9" fillId="0" borderId="3" xfId="0" applyNumberFormat="1" applyFont="1" applyBorder="1" applyAlignment="1">
      <alignment horizontal="right"/>
    </xf>
    <xf numFmtId="3" fontId="17" fillId="0" borderId="16" xfId="0" applyNumberFormat="1" applyFont="1" applyBorder="1"/>
    <xf numFmtId="0" fontId="9" fillId="0" borderId="3" xfId="0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center"/>
    </xf>
    <xf numFmtId="1" fontId="7" fillId="5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left"/>
    </xf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0" fontId="3" fillId="3" borderId="0" xfId="0" applyFont="1" applyFill="1"/>
    <xf numFmtId="4" fontId="21" fillId="0" borderId="0" xfId="0" applyNumberFormat="1" applyFont="1"/>
    <xf numFmtId="1" fontId="3" fillId="4" borderId="0" xfId="0" applyNumberFormat="1" applyFont="1" applyFill="1" applyAlignment="1">
      <alignment horizontal="right"/>
    </xf>
    <xf numFmtId="4" fontId="17" fillId="0" borderId="16" xfId="0" applyNumberFormat="1" applyFont="1" applyBorder="1"/>
    <xf numFmtId="4" fontId="8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1" fontId="3" fillId="9" borderId="0" xfId="0" applyNumberFormat="1" applyFont="1" applyFill="1" applyAlignment="1">
      <alignment horizontal="right"/>
    </xf>
    <xf numFmtId="3" fontId="7" fillId="9" borderId="0" xfId="0" applyNumberFormat="1" applyFont="1" applyFill="1"/>
    <xf numFmtId="3" fontId="7" fillId="3" borderId="0" xfId="0" applyNumberFormat="1" applyFont="1" applyFill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6" borderId="0" xfId="0" applyNumberFormat="1" applyFont="1" applyFill="1" applyAlignment="1">
      <alignment horizontal="right"/>
    </xf>
    <xf numFmtId="3" fontId="7" fillId="6" borderId="0" xfId="0" applyNumberFormat="1" applyFont="1" applyFill="1"/>
    <xf numFmtId="0" fontId="3" fillId="0" borderId="0" xfId="0" applyFont="1" applyAlignment="1">
      <alignment horizontal="right"/>
    </xf>
    <xf numFmtId="166" fontId="10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left"/>
    </xf>
    <xf numFmtId="1" fontId="3" fillId="9" borderId="0" xfId="0" applyNumberFormat="1" applyFont="1" applyFill="1" applyAlignment="1">
      <alignment horizontal="left"/>
    </xf>
    <xf numFmtId="166" fontId="3" fillId="3" borderId="0" xfId="0" applyNumberFormat="1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7" fillId="3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166" fontId="10" fillId="0" borderId="3" xfId="0" applyNumberFormat="1" applyFont="1" applyBorder="1"/>
    <xf numFmtId="1" fontId="7" fillId="0" borderId="0" xfId="0" applyNumberFormat="1" applyFont="1" applyAlignment="1">
      <alignment horizontal="right"/>
    </xf>
    <xf numFmtId="166" fontId="10" fillId="0" borderId="3" xfId="0" applyNumberFormat="1" applyFont="1" applyBorder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21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left"/>
    </xf>
    <xf numFmtId="3" fontId="7" fillId="2" borderId="0" xfId="0" applyNumberFormat="1" applyFont="1" applyFill="1" applyAlignment="1">
      <alignment horizontal="right"/>
    </xf>
    <xf numFmtId="3" fontId="7" fillId="9" borderId="0" xfId="0" applyNumberFormat="1" applyFont="1" applyFill="1" applyAlignment="1">
      <alignment horizontal="right"/>
    </xf>
    <xf numFmtId="0" fontId="8" fillId="0" borderId="0" xfId="0" applyFont="1"/>
    <xf numFmtId="166" fontId="3" fillId="0" borderId="3" xfId="0" applyNumberFormat="1" applyFont="1" applyBorder="1" applyAlignment="1">
      <alignment horizontal="right"/>
    </xf>
    <xf numFmtId="166" fontId="7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3" fillId="0" borderId="17" xfId="1" applyFont="1" applyBorder="1"/>
    <xf numFmtId="10" fontId="7" fillId="3" borderId="0" xfId="0" applyNumberFormat="1" applyFont="1" applyFill="1" applyAlignment="1">
      <alignment horizontal="right"/>
    </xf>
    <xf numFmtId="3" fontId="3" fillId="2" borderId="0" xfId="0" applyNumberFormat="1" applyFont="1" applyFill="1"/>
    <xf numFmtId="4" fontId="13" fillId="0" borderId="17" xfId="0" applyNumberFormat="1" applyFont="1" applyBorder="1" applyAlignment="1">
      <alignment horizontal="right"/>
    </xf>
    <xf numFmtId="10" fontId="3" fillId="3" borderId="0" xfId="0" applyNumberFormat="1" applyFont="1" applyFill="1"/>
    <xf numFmtId="3" fontId="3" fillId="2" borderId="0" xfId="0" applyNumberFormat="1" applyFont="1" applyFill="1" applyAlignment="1">
      <alignment horizontal="right"/>
    </xf>
    <xf numFmtId="165" fontId="7" fillId="0" borderId="0" xfId="0" applyNumberFormat="1" applyFont="1"/>
    <xf numFmtId="165" fontId="7" fillId="3" borderId="0" xfId="0" applyNumberFormat="1" applyFont="1" applyFill="1"/>
    <xf numFmtId="0" fontId="7" fillId="0" borderId="2" xfId="0" applyFont="1" applyBorder="1"/>
    <xf numFmtId="166" fontId="9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center"/>
    </xf>
    <xf numFmtId="0" fontId="7" fillId="0" borderId="30" xfId="0" applyFont="1" applyBorder="1"/>
    <xf numFmtId="1" fontId="7" fillId="0" borderId="31" xfId="0" applyNumberFormat="1" applyFont="1" applyBorder="1" applyAlignment="1">
      <alignment horizontal="center"/>
    </xf>
    <xf numFmtId="166" fontId="7" fillId="0" borderId="31" xfId="0" applyNumberFormat="1" applyFont="1" applyBorder="1"/>
    <xf numFmtId="0" fontId="7" fillId="0" borderId="31" xfId="0" applyFont="1" applyBorder="1"/>
    <xf numFmtId="166" fontId="7" fillId="0" borderId="31" xfId="0" applyNumberFormat="1" applyFont="1" applyBorder="1" applyAlignment="1">
      <alignment horizontal="center"/>
    </xf>
    <xf numFmtId="166" fontId="7" fillId="0" borderId="32" xfId="0" applyNumberFormat="1" applyFont="1" applyBorder="1" applyAlignment="1">
      <alignment horizontal="center"/>
    </xf>
    <xf numFmtId="1" fontId="21" fillId="0" borderId="29" xfId="0" applyNumberFormat="1" applyFont="1" applyBorder="1" applyAlignment="1">
      <alignment horizontal="center"/>
    </xf>
    <xf numFmtId="0" fontId="7" fillId="0" borderId="33" xfId="0" applyFont="1" applyBorder="1"/>
    <xf numFmtId="0" fontId="9" fillId="0" borderId="33" xfId="0" applyFont="1" applyBorder="1"/>
    <xf numFmtId="37" fontId="13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1" fontId="21" fillId="0" borderId="29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1" fontId="7" fillId="0" borderId="30" xfId="0" applyNumberFormat="1" applyFont="1" applyBorder="1" applyAlignment="1">
      <alignment horizontal="left"/>
    </xf>
    <xf numFmtId="1" fontId="21" fillId="0" borderId="34" xfId="0" applyNumberFormat="1" applyFont="1" applyBorder="1" applyAlignment="1">
      <alignment horizontal="right"/>
    </xf>
    <xf numFmtId="3" fontId="7" fillId="0" borderId="3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1" fillId="0" borderId="29" xfId="0" applyNumberFormat="1" applyFont="1" applyBorder="1" applyAlignment="1">
      <alignment horizontal="right"/>
    </xf>
    <xf numFmtId="3" fontId="21" fillId="0" borderId="34" xfId="0" applyNumberFormat="1" applyFont="1" applyBorder="1" applyAlignment="1">
      <alignment horizontal="right"/>
    </xf>
    <xf numFmtId="3" fontId="21" fillId="0" borderId="31" xfId="0" applyNumberFormat="1" applyFont="1" applyBorder="1" applyAlignment="1">
      <alignment horizontal="right"/>
    </xf>
    <xf numFmtId="3" fontId="7" fillId="0" borderId="36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1" fontId="7" fillId="0" borderId="37" xfId="0" applyNumberFormat="1" applyFont="1" applyBorder="1" applyAlignment="1">
      <alignment horizontal="left"/>
    </xf>
    <xf numFmtId="3" fontId="7" fillId="0" borderId="34" xfId="0" applyNumberFormat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9" fillId="0" borderId="11" xfId="0" applyFont="1" applyBorder="1"/>
    <xf numFmtId="1" fontId="9" fillId="0" borderId="11" xfId="0" applyNumberFormat="1" applyFont="1" applyBorder="1" applyAlignment="1">
      <alignment horizontal="center"/>
    </xf>
    <xf numFmtId="166" fontId="9" fillId="0" borderId="11" xfId="0" applyNumberFormat="1" applyFont="1" applyBorder="1"/>
    <xf numFmtId="3" fontId="13" fillId="0" borderId="38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49" fontId="7" fillId="0" borderId="0" xfId="0" applyNumberFormat="1" applyFont="1"/>
    <xf numFmtId="14" fontId="39" fillId="0" borderId="0" xfId="0" applyNumberFormat="1" applyFont="1" applyAlignment="1">
      <alignment horizontal="left"/>
    </xf>
    <xf numFmtId="1" fontId="39" fillId="0" borderId="0" xfId="0" applyNumberFormat="1" applyFont="1" applyAlignment="1">
      <alignment horizontal="center"/>
    </xf>
    <xf numFmtId="166" fontId="39" fillId="0" borderId="0" xfId="0" applyNumberFormat="1" applyFont="1" applyAlignment="1">
      <alignment horizontal="center"/>
    </xf>
    <xf numFmtId="3" fontId="36" fillId="0" borderId="0" xfId="0" applyNumberFormat="1" applyFont="1" applyAlignment="1">
      <alignment horizontal="right"/>
    </xf>
    <xf numFmtId="0" fontId="9" fillId="0" borderId="22" xfId="0" applyFont="1" applyBorder="1" applyAlignment="1">
      <alignment horizontal="right"/>
    </xf>
    <xf numFmtId="3" fontId="7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166" fontId="40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164" fontId="4" fillId="0" borderId="0" xfId="0" applyNumberFormat="1" applyFont="1"/>
    <xf numFmtId="0" fontId="5" fillId="0" borderId="4" xfId="0" applyFont="1" applyBorder="1"/>
    <xf numFmtId="1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4" fillId="0" borderId="4" xfId="0" applyNumberFormat="1" applyFont="1" applyBorder="1"/>
    <xf numFmtId="166" fontId="5" fillId="0" borderId="4" xfId="0" applyNumberFormat="1" applyFont="1" applyBorder="1"/>
    <xf numFmtId="166" fontId="6" fillId="0" borderId="4" xfId="0" applyNumberFormat="1" applyFont="1" applyBorder="1"/>
    <xf numFmtId="4" fontId="5" fillId="0" borderId="4" xfId="0" applyNumberFormat="1" applyFont="1" applyBorder="1"/>
    <xf numFmtId="166" fontId="5" fillId="2" borderId="4" xfId="0" applyNumberFormat="1" applyFont="1" applyFill="1" applyBorder="1"/>
    <xf numFmtId="3" fontId="7" fillId="2" borderId="0" xfId="0" applyNumberFormat="1" applyFont="1" applyFill="1" applyAlignment="1">
      <alignment horizontal="left"/>
    </xf>
    <xf numFmtId="0" fontId="5" fillId="3" borderId="4" xfId="0" applyFont="1" applyFill="1" applyBorder="1"/>
    <xf numFmtId="3" fontId="7" fillId="3" borderId="0" xfId="0" applyNumberFormat="1" applyFont="1" applyFill="1" applyAlignment="1">
      <alignment horizontal="left"/>
    </xf>
    <xf numFmtId="0" fontId="5" fillId="0" borderId="31" xfId="0" applyFont="1" applyBorder="1"/>
    <xf numFmtId="1" fontId="5" fillId="0" borderId="31" xfId="0" applyNumberFormat="1" applyFont="1" applyBorder="1" applyAlignment="1">
      <alignment horizontal="center"/>
    </xf>
    <xf numFmtId="166" fontId="5" fillId="0" borderId="31" xfId="0" applyNumberFormat="1" applyFont="1" applyBorder="1" applyAlignment="1">
      <alignment horizontal="center"/>
    </xf>
    <xf numFmtId="0" fontId="5" fillId="0" borderId="31" xfId="0" applyFont="1" applyBorder="1" applyAlignment="1">
      <alignment horizontal="right"/>
    </xf>
    <xf numFmtId="1" fontId="5" fillId="3" borderId="31" xfId="0" applyNumberFormat="1" applyFont="1" applyFill="1" applyBorder="1" applyAlignment="1">
      <alignment horizontal="left"/>
    </xf>
    <xf numFmtId="1" fontId="5" fillId="0" borderId="31" xfId="0" applyNumberFormat="1" applyFont="1" applyBorder="1" applyAlignment="1">
      <alignment horizontal="left"/>
    </xf>
    <xf numFmtId="1" fontId="6" fillId="0" borderId="31" xfId="0" applyNumberFormat="1" applyFont="1" applyBorder="1" applyAlignment="1">
      <alignment horizontal="left"/>
    </xf>
    <xf numFmtId="4" fontId="5" fillId="0" borderId="31" xfId="0" applyNumberFormat="1" applyFont="1" applyBorder="1" applyAlignment="1">
      <alignment horizontal="left"/>
    </xf>
    <xf numFmtId="3" fontId="5" fillId="0" borderId="31" xfId="0" applyNumberFormat="1" applyFont="1" applyBorder="1" applyAlignment="1">
      <alignment horizontal="right"/>
    </xf>
    <xf numFmtId="4" fontId="5" fillId="0" borderId="31" xfId="0" applyNumberFormat="1" applyFont="1" applyBorder="1"/>
    <xf numFmtId="4" fontId="6" fillId="0" borderId="31" xfId="0" applyNumberFormat="1" applyFont="1" applyBorder="1"/>
    <xf numFmtId="0" fontId="5" fillId="3" borderId="31" xfId="0" applyFont="1" applyFill="1" applyBorder="1"/>
    <xf numFmtId="166" fontId="5" fillId="0" borderId="31" xfId="0" applyNumberFormat="1" applyFont="1" applyBorder="1"/>
    <xf numFmtId="166" fontId="6" fillId="0" borderId="31" xfId="0" applyNumberFormat="1" applyFont="1" applyBorder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1" fontId="5" fillId="0" borderId="4" xfId="0" applyNumberFormat="1" applyFont="1" applyBorder="1"/>
    <xf numFmtId="166" fontId="5" fillId="0" borderId="28" xfId="0" applyNumberFormat="1" applyFont="1" applyBorder="1"/>
    <xf numFmtId="166" fontId="6" fillId="0" borderId="28" xfId="0" applyNumberFormat="1" applyFont="1" applyBorder="1"/>
    <xf numFmtId="4" fontId="5" fillId="0" borderId="28" xfId="0" applyNumberFormat="1" applyFont="1" applyBorder="1"/>
    <xf numFmtId="0" fontId="9" fillId="0" borderId="4" xfId="0" applyFont="1" applyBorder="1"/>
    <xf numFmtId="4" fontId="41" fillId="0" borderId="8" xfId="0" applyNumberFormat="1" applyFont="1" applyBorder="1" applyAlignment="1">
      <alignment wrapText="1"/>
    </xf>
    <xf numFmtId="4" fontId="9" fillId="0" borderId="40" xfId="0" applyNumberFormat="1" applyFont="1" applyBorder="1" applyAlignment="1">
      <alignment horizontal="right"/>
    </xf>
    <xf numFmtId="0" fontId="4" fillId="0" borderId="11" xfId="0" applyFont="1" applyBorder="1"/>
    <xf numFmtId="166" fontId="4" fillId="0" borderId="11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" fontId="13" fillId="0" borderId="42" xfId="0" applyNumberFormat="1" applyFont="1" applyBorder="1"/>
    <xf numFmtId="4" fontId="11" fillId="0" borderId="0" xfId="0" applyNumberFormat="1" applyFont="1"/>
    <xf numFmtId="4" fontId="41" fillId="2" borderId="8" xfId="0" applyNumberFormat="1" applyFont="1" applyFill="1" applyBorder="1" applyAlignment="1">
      <alignment wrapText="1"/>
    </xf>
    <xf numFmtId="4" fontId="41" fillId="3" borderId="8" xfId="0" applyNumberFormat="1" applyFont="1" applyFill="1" applyBorder="1" applyAlignment="1">
      <alignment wrapText="1"/>
    </xf>
    <xf numFmtId="3" fontId="27" fillId="0" borderId="0" xfId="0" applyNumberFormat="1" applyFont="1" applyAlignment="1">
      <alignment horizontal="left"/>
    </xf>
    <xf numFmtId="1" fontId="9" fillId="0" borderId="2" xfId="0" applyNumberFormat="1" applyFont="1" applyBorder="1" applyAlignment="1">
      <alignment horizontal="center"/>
    </xf>
    <xf numFmtId="3" fontId="13" fillId="0" borderId="17" xfId="0" applyNumberFormat="1" applyFont="1" applyBorder="1"/>
    <xf numFmtId="0" fontId="3" fillId="0" borderId="43" xfId="0" applyFont="1" applyBorder="1" applyAlignment="1">
      <alignment horizontal="center"/>
    </xf>
    <xf numFmtId="0" fontId="7" fillId="0" borderId="43" xfId="0" applyFont="1" applyBorder="1"/>
    <xf numFmtId="1" fontId="7" fillId="0" borderId="43" xfId="0" applyNumberFormat="1" applyFont="1" applyBorder="1" applyAlignment="1">
      <alignment horizontal="center"/>
    </xf>
    <xf numFmtId="166" fontId="7" fillId="0" borderId="43" xfId="0" applyNumberFormat="1" applyFont="1" applyBorder="1" applyAlignment="1">
      <alignment horizontal="center"/>
    </xf>
    <xf numFmtId="166" fontId="7" fillId="0" borderId="43" xfId="0" applyNumberFormat="1" applyFont="1" applyBorder="1"/>
    <xf numFmtId="3" fontId="7" fillId="0" borderId="43" xfId="0" applyNumberFormat="1" applyFont="1" applyBorder="1"/>
    <xf numFmtId="3" fontId="13" fillId="0" borderId="44" xfId="0" applyNumberFormat="1" applyFont="1" applyBorder="1"/>
    <xf numFmtId="4" fontId="7" fillId="0" borderId="43" xfId="0" applyNumberFormat="1" applyFont="1" applyBorder="1"/>
    <xf numFmtId="3" fontId="9" fillId="4" borderId="0" xfId="0" applyNumberFormat="1" applyFont="1" applyFill="1" applyAlignment="1">
      <alignment horizontal="left"/>
    </xf>
    <xf numFmtId="0" fontId="9" fillId="5" borderId="0" xfId="0" applyFont="1" applyFill="1"/>
    <xf numFmtId="0" fontId="9" fillId="3" borderId="0" xfId="0" applyFont="1" applyFill="1"/>
    <xf numFmtId="0" fontId="9" fillId="2" borderId="0" xfId="0" applyFont="1" applyFill="1"/>
    <xf numFmtId="0" fontId="9" fillId="6" borderId="0" xfId="0" applyFont="1" applyFill="1"/>
    <xf numFmtId="3" fontId="9" fillId="7" borderId="0" xfId="0" applyNumberFormat="1" applyFont="1" applyFill="1" applyAlignment="1">
      <alignment horizontal="left"/>
    </xf>
    <xf numFmtId="0" fontId="9" fillId="8" borderId="0" xfId="0" applyFont="1" applyFill="1"/>
    <xf numFmtId="0" fontId="9" fillId="4" borderId="0" xfId="0" applyFont="1" applyFill="1"/>
    <xf numFmtId="3" fontId="9" fillId="3" borderId="0" xfId="0" applyNumberFormat="1" applyFont="1" applyFill="1" applyAlignment="1">
      <alignment horizontal="left"/>
    </xf>
    <xf numFmtId="3" fontId="7" fillId="0" borderId="39" xfId="0" applyNumberFormat="1" applyFont="1" applyBorder="1" applyAlignment="1">
      <alignment horizontal="right"/>
    </xf>
    <xf numFmtId="0" fontId="9" fillId="5" borderId="0" xfId="0" applyFont="1" applyFill="1" applyAlignment="1">
      <alignment horizontal="center"/>
    </xf>
    <xf numFmtId="3" fontId="7" fillId="0" borderId="19" xfId="0" applyNumberFormat="1" applyFont="1" applyBorder="1"/>
    <xf numFmtId="0" fontId="9" fillId="3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3" fontId="9" fillId="6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4" fontId="12" fillId="0" borderId="0" xfId="0" applyNumberFormat="1" applyFont="1"/>
    <xf numFmtId="3" fontId="9" fillId="5" borderId="0" xfId="0" applyNumberFormat="1" applyFont="1" applyFill="1" applyAlignment="1">
      <alignment horizontal="left"/>
    </xf>
    <xf numFmtId="3" fontId="9" fillId="2" borderId="0" xfId="0" applyNumberFormat="1" applyFont="1" applyFill="1" applyAlignment="1">
      <alignment horizontal="left"/>
    </xf>
    <xf numFmtId="3" fontId="9" fillId="6" borderId="0" xfId="0" applyNumberFormat="1" applyFont="1" applyFill="1" applyAlignment="1">
      <alignment horizontal="left"/>
    </xf>
    <xf numFmtId="3" fontId="7" fillId="9" borderId="0" xfId="0" applyNumberFormat="1" applyFont="1" applyFill="1" applyAlignment="1">
      <alignment horizontal="left"/>
    </xf>
    <xf numFmtId="4" fontId="14" fillId="2" borderId="0" xfId="0" applyNumberFormat="1" applyFont="1" applyFill="1"/>
    <xf numFmtId="4" fontId="21" fillId="3" borderId="0" xfId="0" applyNumberFormat="1" applyFont="1" applyFill="1"/>
    <xf numFmtId="1" fontId="7" fillId="0" borderId="3" xfId="0" applyNumberFormat="1" applyFont="1" applyBorder="1"/>
    <xf numFmtId="4" fontId="34" fillId="0" borderId="17" xfId="0" applyNumberFormat="1" applyFont="1" applyBorder="1"/>
    <xf numFmtId="4" fontId="9" fillId="0" borderId="5" xfId="0" applyNumberFormat="1" applyFont="1" applyBorder="1"/>
    <xf numFmtId="4" fontId="7" fillId="0" borderId="5" xfId="0" applyNumberFormat="1" applyFont="1" applyBorder="1"/>
    <xf numFmtId="0" fontId="10" fillId="0" borderId="43" xfId="0" applyFont="1" applyBorder="1" applyAlignment="1">
      <alignment horizontal="center"/>
    </xf>
    <xf numFmtId="4" fontId="9" fillId="0" borderId="43" xfId="0" applyNumberFormat="1" applyFont="1" applyBorder="1" applyAlignment="1">
      <alignment horizontal="right"/>
    </xf>
    <xf numFmtId="166" fontId="7" fillId="0" borderId="43" xfId="0" applyNumberFormat="1" applyFont="1" applyBorder="1" applyAlignment="1">
      <alignment horizontal="right"/>
    </xf>
    <xf numFmtId="3" fontId="13" fillId="0" borderId="43" xfId="0" applyNumberFormat="1" applyFont="1" applyBorder="1"/>
    <xf numFmtId="0" fontId="9" fillId="0" borderId="43" xfId="0" applyFont="1" applyBorder="1"/>
    <xf numFmtId="1" fontId="9" fillId="0" borderId="43" xfId="0" applyNumberFormat="1" applyFont="1" applyBorder="1" applyAlignment="1">
      <alignment horizontal="center"/>
    </xf>
    <xf numFmtId="166" fontId="9" fillId="0" borderId="43" xfId="0" applyNumberFormat="1" applyFont="1" applyBorder="1" applyAlignment="1">
      <alignment horizontal="center"/>
    </xf>
    <xf numFmtId="166" fontId="9" fillId="0" borderId="43" xfId="0" applyNumberFormat="1" applyFont="1" applyBorder="1" applyAlignment="1">
      <alignment horizontal="right"/>
    </xf>
    <xf numFmtId="3" fontId="17" fillId="0" borderId="43" xfId="0" applyNumberFormat="1" applyFont="1" applyBorder="1"/>
    <xf numFmtId="3" fontId="17" fillId="0" borderId="44" xfId="0" applyNumberFormat="1" applyFont="1" applyBorder="1"/>
    <xf numFmtId="3" fontId="7" fillId="5" borderId="0" xfId="0" applyNumberFormat="1" applyFont="1" applyFill="1" applyAlignment="1">
      <alignment horizontal="left"/>
    </xf>
    <xf numFmtId="0" fontId="7" fillId="0" borderId="43" xfId="0" applyFont="1" applyBorder="1" applyAlignment="1">
      <alignment horizontal="right"/>
    </xf>
    <xf numFmtId="3" fontId="7" fillId="4" borderId="0" xfId="0" applyNumberFormat="1" applyFont="1" applyFill="1" applyAlignment="1">
      <alignment horizontal="left"/>
    </xf>
    <xf numFmtId="3" fontId="7" fillId="6" borderId="0" xfId="0" applyNumberFormat="1" applyFont="1" applyFill="1" applyAlignment="1">
      <alignment horizontal="left"/>
    </xf>
    <xf numFmtId="3" fontId="3" fillId="3" borderId="0" xfId="0" applyNumberFormat="1" applyFont="1" applyFill="1" applyAlignment="1">
      <alignment horizontal="left"/>
    </xf>
    <xf numFmtId="3" fontId="40" fillId="0" borderId="0" xfId="0" applyNumberFormat="1" applyFont="1" applyAlignment="1">
      <alignment horizontal="left"/>
    </xf>
    <xf numFmtId="1" fontId="9" fillId="0" borderId="22" xfId="0" applyNumberFormat="1" applyFont="1" applyBorder="1" applyAlignment="1">
      <alignment horizontal="center"/>
    </xf>
    <xf numFmtId="166" fontId="9" fillId="0" borderId="22" xfId="0" applyNumberFormat="1" applyFont="1" applyBorder="1" applyAlignment="1">
      <alignment horizontal="center"/>
    </xf>
    <xf numFmtId="166" fontId="9" fillId="0" borderId="22" xfId="0" applyNumberFormat="1" applyFont="1" applyBorder="1"/>
    <xf numFmtId="4" fontId="9" fillId="0" borderId="22" xfId="0" applyNumberFormat="1" applyFont="1" applyBorder="1"/>
    <xf numFmtId="3" fontId="13" fillId="0" borderId="26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3" fontId="13" fillId="0" borderId="5" xfId="0" applyNumberFormat="1" applyFont="1" applyBorder="1"/>
    <xf numFmtId="3" fontId="9" fillId="0" borderId="13" xfId="0" applyNumberFormat="1" applyFont="1" applyBorder="1" applyAlignment="1">
      <alignment horizontal="right"/>
    </xf>
    <xf numFmtId="3" fontId="4" fillId="0" borderId="47" xfId="0" applyNumberFormat="1" applyFont="1" applyBorder="1"/>
    <xf numFmtId="4" fontId="41" fillId="10" borderId="8" xfId="0" applyNumberFormat="1" applyFont="1" applyFill="1" applyBorder="1" applyAlignment="1">
      <alignment wrapText="1"/>
    </xf>
    <xf numFmtId="3" fontId="10" fillId="0" borderId="18" xfId="0" applyNumberFormat="1" applyFont="1" applyBorder="1"/>
    <xf numFmtId="3" fontId="7" fillId="0" borderId="20" xfId="0" applyNumberFormat="1" applyFont="1" applyBorder="1"/>
    <xf numFmtId="3" fontId="7" fillId="11" borderId="19" xfId="0" applyNumberFormat="1" applyFont="1" applyFill="1" applyBorder="1"/>
    <xf numFmtId="3" fontId="9" fillId="0" borderId="19" xfId="0" applyNumberFormat="1" applyFont="1" applyBorder="1"/>
    <xf numFmtId="3" fontId="7" fillId="11" borderId="20" xfId="0" applyNumberFormat="1" applyFont="1" applyFill="1" applyBorder="1"/>
    <xf numFmtId="3" fontId="9" fillId="0" borderId="18" xfId="0" applyNumberFormat="1" applyFont="1" applyBorder="1"/>
    <xf numFmtId="3" fontId="9" fillId="0" borderId="21" xfId="0" applyNumberFormat="1" applyFont="1" applyBorder="1"/>
    <xf numFmtId="3" fontId="7" fillId="3" borderId="19" xfId="0" applyNumberFormat="1" applyFont="1" applyFill="1" applyBorder="1"/>
    <xf numFmtId="3" fontId="10" fillId="0" borderId="21" xfId="0" applyNumberFormat="1" applyFont="1" applyBorder="1"/>
    <xf numFmtId="3" fontId="9" fillId="0" borderId="43" xfId="0" applyNumberFormat="1" applyFont="1" applyBorder="1"/>
    <xf numFmtId="3" fontId="9" fillId="0" borderId="19" xfId="0" applyNumberFormat="1" applyFont="1" applyBorder="1" applyAlignment="1">
      <alignment horizontal="center"/>
    </xf>
    <xf numFmtId="3" fontId="41" fillId="2" borderId="8" xfId="0" applyNumberFormat="1" applyFont="1" applyFill="1" applyBorder="1" applyAlignment="1">
      <alignment wrapText="1"/>
    </xf>
    <xf numFmtId="3" fontId="41" fillId="3" borderId="8" xfId="0" applyNumberFormat="1" applyFont="1" applyFill="1" applyBorder="1" applyAlignment="1">
      <alignment wrapText="1"/>
    </xf>
    <xf numFmtId="3" fontId="9" fillId="0" borderId="40" xfId="0" applyNumberFormat="1" applyFont="1" applyBorder="1" applyAlignment="1">
      <alignment horizontal="right"/>
    </xf>
    <xf numFmtId="3" fontId="41" fillId="10" borderId="8" xfId="0" applyNumberFormat="1" applyFont="1" applyFill="1" applyBorder="1" applyAlignment="1">
      <alignment wrapText="1"/>
    </xf>
    <xf numFmtId="3" fontId="10" fillId="0" borderId="6" xfId="0" applyNumberFormat="1" applyFont="1" applyBorder="1"/>
    <xf numFmtId="3" fontId="7" fillId="11" borderId="39" xfId="0" applyNumberFormat="1" applyFont="1" applyFill="1" applyBorder="1" applyAlignment="1">
      <alignment horizontal="right"/>
    </xf>
    <xf numFmtId="3" fontId="7" fillId="11" borderId="0" xfId="0" applyNumberFormat="1" applyFont="1" applyFill="1"/>
    <xf numFmtId="3" fontId="7" fillId="0" borderId="19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11" borderId="20" xfId="0" applyNumberFormat="1" applyFont="1" applyFill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3" fontId="9" fillId="0" borderId="20" xfId="0" applyNumberFormat="1" applyFont="1" applyBorder="1"/>
    <xf numFmtId="3" fontId="9" fillId="11" borderId="20" xfId="0" applyNumberFormat="1" applyFont="1" applyFill="1" applyBorder="1"/>
    <xf numFmtId="3" fontId="9" fillId="0" borderId="20" xfId="0" applyNumberFormat="1" applyFont="1" applyBorder="1" applyAlignment="1">
      <alignment horizontal="right"/>
    </xf>
    <xf numFmtId="3" fontId="9" fillId="11" borderId="20" xfId="0" applyNumberFormat="1" applyFont="1" applyFill="1" applyBorder="1" applyAlignment="1">
      <alignment horizontal="right"/>
    </xf>
    <xf numFmtId="3" fontId="7" fillId="0" borderId="9" xfId="0" applyNumberFormat="1" applyFont="1" applyBorder="1"/>
    <xf numFmtId="3" fontId="9" fillId="0" borderId="45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3" fontId="7" fillId="0" borderId="41" xfId="0" applyNumberFormat="1" applyFont="1" applyBorder="1"/>
    <xf numFmtId="3" fontId="7" fillId="11" borderId="41" xfId="0" applyNumberFormat="1" applyFont="1" applyFill="1" applyBorder="1"/>
    <xf numFmtId="3" fontId="9" fillId="0" borderId="9" xfId="0" applyNumberFormat="1" applyFont="1" applyBorder="1" applyAlignment="1">
      <alignment horizontal="right"/>
    </xf>
    <xf numFmtId="3" fontId="9" fillId="0" borderId="5" xfId="0" applyNumberFormat="1" applyFont="1" applyBorder="1"/>
    <xf numFmtId="3" fontId="7" fillId="0" borderId="5" xfId="0" applyNumberFormat="1" applyFont="1" applyBorder="1"/>
    <xf numFmtId="3" fontId="36" fillId="0" borderId="19" xfId="0" applyNumberFormat="1" applyFont="1" applyBorder="1"/>
    <xf numFmtId="3" fontId="10" fillId="0" borderId="20" xfId="0" applyNumberFormat="1" applyFont="1" applyBorder="1"/>
    <xf numFmtId="3" fontId="10" fillId="11" borderId="20" xfId="0" applyNumberFormat="1" applyFont="1" applyFill="1" applyBorder="1"/>
    <xf numFmtId="3" fontId="10" fillId="0" borderId="43" xfId="0" applyNumberFormat="1" applyFont="1" applyBorder="1"/>
    <xf numFmtId="3" fontId="7" fillId="2" borderId="19" xfId="0" applyNumberFormat="1" applyFont="1" applyFill="1" applyBorder="1"/>
    <xf numFmtId="3" fontId="3" fillId="0" borderId="20" xfId="0" applyNumberFormat="1" applyFont="1" applyBorder="1"/>
    <xf numFmtId="3" fontId="3" fillId="11" borderId="20" xfId="0" applyNumberFormat="1" applyFont="1" applyFill="1" applyBorder="1"/>
    <xf numFmtId="3" fontId="10" fillId="0" borderId="19" xfId="0" applyNumberFormat="1" applyFont="1" applyBorder="1"/>
    <xf numFmtId="3" fontId="9" fillId="0" borderId="24" xfId="0" applyNumberFormat="1" applyFont="1" applyBorder="1"/>
    <xf numFmtId="3" fontId="9" fillId="11" borderId="24" xfId="0" applyNumberFormat="1" applyFont="1" applyFill="1" applyBorder="1"/>
    <xf numFmtId="3" fontId="9" fillId="0" borderId="6" xfId="0" applyNumberFormat="1" applyFont="1" applyBorder="1"/>
    <xf numFmtId="3" fontId="9" fillId="0" borderId="23" xfId="0" applyNumberFormat="1" applyFont="1" applyBorder="1"/>
    <xf numFmtId="3" fontId="9" fillId="11" borderId="23" xfId="0" applyNumberFormat="1" applyFont="1" applyFill="1" applyBorder="1"/>
    <xf numFmtId="3" fontId="9" fillId="0" borderId="46" xfId="0" applyNumberFormat="1" applyFont="1" applyBorder="1"/>
    <xf numFmtId="3" fontId="7" fillId="2" borderId="19" xfId="0" applyNumberFormat="1" applyFont="1" applyFill="1" applyBorder="1" applyAlignment="1">
      <alignment horizontal="right"/>
    </xf>
    <xf numFmtId="3" fontId="7" fillId="9" borderId="19" xfId="0" applyNumberFormat="1" applyFont="1" applyFill="1" applyBorder="1" applyAlignment="1">
      <alignment horizontal="right"/>
    </xf>
    <xf numFmtId="3" fontId="10" fillId="0" borderId="24" xfId="0" applyNumberFormat="1" applyFont="1" applyBorder="1"/>
    <xf numFmtId="3" fontId="10" fillId="11" borderId="24" xfId="0" applyNumberFormat="1" applyFont="1" applyFill="1" applyBorder="1"/>
    <xf numFmtId="3" fontId="10" fillId="0" borderId="0" xfId="0" applyNumberFormat="1" applyFont="1"/>
    <xf numFmtId="3" fontId="10" fillId="0" borderId="27" xfId="0" applyNumberFormat="1" applyFont="1" applyBorder="1"/>
    <xf numFmtId="3" fontId="7" fillId="0" borderId="22" xfId="0" applyNumberFormat="1" applyFont="1" applyBorder="1"/>
    <xf numFmtId="3" fontId="7" fillId="0" borderId="24" xfId="0" applyNumberFormat="1" applyFont="1" applyBorder="1"/>
    <xf numFmtId="3" fontId="7" fillId="11" borderId="24" xfId="0" applyNumberFormat="1" applyFont="1" applyFill="1" applyBorder="1"/>
    <xf numFmtId="3" fontId="9" fillId="0" borderId="18" xfId="1" applyNumberFormat="1" applyFont="1" applyBorder="1"/>
    <xf numFmtId="3" fontId="9" fillId="0" borderId="21" xfId="1" applyNumberFormat="1" applyFont="1" applyBorder="1"/>
    <xf numFmtId="3" fontId="9" fillId="0" borderId="18" xfId="0" applyNumberFormat="1" applyFont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4" fontId="9" fillId="0" borderId="48" xfId="0" applyNumberFormat="1" applyFont="1" applyBorder="1"/>
    <xf numFmtId="4" fontId="11" fillId="0" borderId="48" xfId="0" applyNumberFormat="1" applyFont="1" applyBorder="1"/>
    <xf numFmtId="3" fontId="7" fillId="11" borderId="45" xfId="0" applyNumberFormat="1" applyFont="1" applyFill="1" applyBorder="1"/>
    <xf numFmtId="3" fontId="9" fillId="0" borderId="22" xfId="0" applyNumberFormat="1" applyFont="1" applyBorder="1"/>
    <xf numFmtId="3" fontId="7" fillId="0" borderId="49" xfId="0" applyNumberFormat="1" applyFont="1" applyBorder="1"/>
    <xf numFmtId="3" fontId="9" fillId="0" borderId="49" xfId="0" applyNumberFormat="1" applyFont="1" applyBorder="1"/>
    <xf numFmtId="3" fontId="32" fillId="0" borderId="49" xfId="0" applyNumberFormat="1" applyFont="1" applyBorder="1"/>
    <xf numFmtId="3" fontId="10" fillId="0" borderId="51" xfId="0" applyNumberFormat="1" applyFont="1" applyBorder="1"/>
    <xf numFmtId="3" fontId="10" fillId="0" borderId="50" xfId="0" applyNumberFormat="1" applyFont="1" applyBorder="1"/>
    <xf numFmtId="3" fontId="9" fillId="0" borderId="27" xfId="0" applyNumberFormat="1" applyFont="1" applyBorder="1"/>
    <xf numFmtId="3" fontId="7" fillId="0" borderId="52" xfId="0" applyNumberFormat="1" applyFont="1" applyBorder="1" applyAlignment="1">
      <alignment horizontal="right"/>
    </xf>
    <xf numFmtId="0" fontId="1" fillId="0" borderId="0" xfId="2" applyFont="1"/>
    <xf numFmtId="3" fontId="4" fillId="0" borderId="53" xfId="0" applyNumberFormat="1" applyFont="1" applyBorder="1"/>
    <xf numFmtId="3" fontId="4" fillId="0" borderId="54" xfId="0" applyNumberFormat="1" applyFont="1" applyBorder="1"/>
    <xf numFmtId="0" fontId="21" fillId="0" borderId="55" xfId="0" applyFont="1" applyBorder="1"/>
    <xf numFmtId="0" fontId="21" fillId="0" borderId="57" xfId="0" applyFont="1" applyBorder="1"/>
    <xf numFmtId="3" fontId="21" fillId="0" borderId="58" xfId="0" applyNumberFormat="1" applyFont="1" applyBorder="1"/>
    <xf numFmtId="3" fontId="21" fillId="0" borderId="56" xfId="1" applyNumberFormat="1" applyFont="1" applyBorder="1"/>
    <xf numFmtId="166" fontId="7" fillId="0" borderId="0" xfId="0" applyNumberFormat="1" applyFont="1" applyAlignment="1">
      <alignment horizontal="right" vertical="center"/>
    </xf>
    <xf numFmtId="4" fontId="8" fillId="12" borderId="0" xfId="0" applyNumberFormat="1" applyFont="1" applyFill="1" applyAlignment="1">
      <alignment horizontal="right"/>
    </xf>
    <xf numFmtId="0" fontId="7" fillId="12" borderId="0" xfId="0" applyFont="1" applyFill="1" applyAlignment="1">
      <alignment horizontal="right"/>
    </xf>
    <xf numFmtId="4" fontId="7" fillId="12" borderId="0" xfId="0" applyNumberFormat="1" applyFont="1" applyFill="1" applyAlignment="1">
      <alignment horizontal="right"/>
    </xf>
    <xf numFmtId="3" fontId="7" fillId="12" borderId="0" xfId="0" applyNumberFormat="1" applyFont="1" applyFill="1" applyAlignment="1">
      <alignment horizontal="left"/>
    </xf>
    <xf numFmtId="4" fontId="8" fillId="12" borderId="0" xfId="0" applyNumberFormat="1" applyFont="1" applyFill="1"/>
    <xf numFmtId="4" fontId="7" fillId="12" borderId="0" xfId="0" applyNumberFormat="1" applyFont="1" applyFill="1"/>
    <xf numFmtId="3" fontId="7" fillId="0" borderId="29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9" fillId="0" borderId="29" xfId="0" applyNumberFormat="1" applyFont="1" applyBorder="1" applyAlignment="1">
      <alignment horizontal="center"/>
    </xf>
    <xf numFmtId="3" fontId="13" fillId="0" borderId="29" xfId="0" applyNumberFormat="1" applyFont="1" applyBorder="1" applyAlignment="1">
      <alignment horizontal="center"/>
    </xf>
    <xf numFmtId="3" fontId="7" fillId="0" borderId="29" xfId="0" applyNumberFormat="1" applyFont="1" applyBorder="1"/>
    <xf numFmtId="3" fontId="10" fillId="4" borderId="29" xfId="0" applyNumberFormat="1" applyFont="1" applyFill="1" applyBorder="1" applyAlignment="1">
      <alignment horizontal="center"/>
    </xf>
    <xf numFmtId="3" fontId="9" fillId="0" borderId="29" xfId="0" applyNumberFormat="1" applyFont="1" applyBorder="1"/>
    <xf numFmtId="3" fontId="7" fillId="0" borderId="29" xfId="0" applyNumberFormat="1" applyFont="1" applyBorder="1" applyAlignment="1">
      <alignment horizontal="left"/>
    </xf>
    <xf numFmtId="166" fontId="4" fillId="0" borderId="2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3" fontId="21" fillId="0" borderId="59" xfId="1" applyNumberFormat="1" applyFont="1" applyBorder="1"/>
    <xf numFmtId="3" fontId="21" fillId="0" borderId="60" xfId="0" applyNumberFormat="1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</xdr:col>
      <xdr:colOff>3282462</xdr:colOff>
      <xdr:row>4</xdr:row>
      <xdr:rowOff>0</xdr:rowOff>
    </xdr:to>
    <xdr:pic>
      <xdr:nvPicPr>
        <xdr:cNvPr id="4" name="Picture 1" descr="Logo Schweizerische Eidgenossenschaf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7294" y="0"/>
          <a:ext cx="3272937" cy="664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ocal.ch/FMC/d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P1004"/>
  <sheetViews>
    <sheetView showGridLines="0" tabSelected="1" zoomScaleNormal="100" zoomScaleSheetLayoutView="110" workbookViewId="0">
      <selection activeCell="M843" sqref="M843"/>
    </sheetView>
  </sheetViews>
  <sheetFormatPr baseColWidth="10" defaultRowHeight="12.75" customHeight="1"/>
  <cols>
    <col min="1" max="1" width="5.85546875" style="1" customWidth="1"/>
    <col min="2" max="2" width="38.85546875" style="15" customWidth="1"/>
    <col min="3" max="3" width="8" style="362" customWidth="1"/>
    <col min="4" max="4" width="6.28515625" style="363" customWidth="1"/>
    <col min="5" max="5" width="3.42578125" style="362" customWidth="1"/>
    <col min="6" max="6" width="7" style="15" customWidth="1"/>
    <col min="7" max="7" width="8.5703125" style="153" customWidth="1"/>
    <col min="8" max="8" width="15.85546875" style="48" customWidth="1"/>
    <col min="9" max="9" width="10.42578125" style="48" customWidth="1"/>
    <col min="10" max="10" width="0.42578125" style="263" hidden="1" customWidth="1"/>
    <col min="11" max="11" width="11.140625" style="16" customWidth="1"/>
    <col min="12" max="12" width="10.85546875" style="16" customWidth="1"/>
    <col min="13" max="17" width="10" style="207" customWidth="1"/>
    <col min="18" max="18" width="2.42578125" style="51" customWidth="1"/>
    <col min="19" max="19" width="2.42578125" style="10" customWidth="1"/>
    <col min="20" max="24" width="2.42578125" style="44" customWidth="1"/>
    <col min="25" max="25" width="5.42578125" style="48" customWidth="1"/>
    <col min="26" max="26" width="6.85546875" style="47" customWidth="1"/>
    <col min="27" max="27" width="10.5703125" style="366" customWidth="1"/>
    <col min="28" max="28" width="10.5703125" style="14" customWidth="1"/>
    <col min="29" max="29" width="10.5703125" style="15" customWidth="1"/>
    <col min="30" max="31" width="10.5703125" style="16" customWidth="1"/>
    <col min="32" max="32" width="42.42578125" style="15" customWidth="1"/>
    <col min="33" max="35" width="11.42578125" style="15"/>
    <col min="36" max="37" width="10.5703125" style="17" customWidth="1"/>
    <col min="38" max="38" width="10.5703125" style="18" customWidth="1"/>
    <col min="39" max="39" width="10.5703125" style="19" customWidth="1"/>
    <col min="40" max="260" width="11.42578125" style="15"/>
    <col min="261" max="261" width="4.42578125" style="15" customWidth="1"/>
    <col min="262" max="262" width="11.85546875" style="15" customWidth="1"/>
    <col min="263" max="263" width="4.140625" style="15" customWidth="1"/>
    <col min="264" max="264" width="3.140625" style="15" customWidth="1"/>
    <col min="265" max="265" width="3.42578125" style="15" customWidth="1"/>
    <col min="266" max="266" width="7" style="15" customWidth="1"/>
    <col min="267" max="267" width="5.5703125" style="15" customWidth="1"/>
    <col min="268" max="269" width="10.42578125" style="15" customWidth="1"/>
    <col min="270" max="270" width="0" style="15" hidden="1" customWidth="1"/>
    <col min="271" max="271" width="10" style="15" customWidth="1"/>
    <col min="272" max="272" width="10.140625" style="15" customWidth="1"/>
    <col min="273" max="273" width="10" style="15" customWidth="1"/>
    <col min="274" max="280" width="2.42578125" style="15" customWidth="1"/>
    <col min="281" max="281" width="5.42578125" style="15" customWidth="1"/>
    <col min="282" max="282" width="6.85546875" style="15" customWidth="1"/>
    <col min="283" max="287" width="10.5703125" style="15" customWidth="1"/>
    <col min="288" max="288" width="42.42578125" style="15" customWidth="1"/>
    <col min="289" max="291" width="11.42578125" style="15"/>
    <col min="292" max="295" width="10.5703125" style="15" customWidth="1"/>
    <col min="296" max="516" width="11.42578125" style="15"/>
    <col min="517" max="517" width="4.42578125" style="15" customWidth="1"/>
    <col min="518" max="518" width="11.85546875" style="15" customWidth="1"/>
    <col min="519" max="519" width="4.140625" style="15" customWidth="1"/>
    <col min="520" max="520" width="3.140625" style="15" customWidth="1"/>
    <col min="521" max="521" width="3.42578125" style="15" customWidth="1"/>
    <col min="522" max="522" width="7" style="15" customWidth="1"/>
    <col min="523" max="523" width="5.5703125" style="15" customWidth="1"/>
    <col min="524" max="525" width="10.42578125" style="15" customWidth="1"/>
    <col min="526" max="526" width="0" style="15" hidden="1" customWidth="1"/>
    <col min="527" max="527" width="10" style="15" customWidth="1"/>
    <col min="528" max="528" width="10.140625" style="15" customWidth="1"/>
    <col min="529" max="529" width="10" style="15" customWidth="1"/>
    <col min="530" max="536" width="2.42578125" style="15" customWidth="1"/>
    <col min="537" max="537" width="5.42578125" style="15" customWidth="1"/>
    <col min="538" max="538" width="6.85546875" style="15" customWidth="1"/>
    <col min="539" max="543" width="10.5703125" style="15" customWidth="1"/>
    <col min="544" max="544" width="42.42578125" style="15" customWidth="1"/>
    <col min="545" max="547" width="11.42578125" style="15"/>
    <col min="548" max="551" width="10.5703125" style="15" customWidth="1"/>
    <col min="552" max="772" width="11.42578125" style="15"/>
    <col min="773" max="773" width="4.42578125" style="15" customWidth="1"/>
    <col min="774" max="774" width="11.85546875" style="15" customWidth="1"/>
    <col min="775" max="775" width="4.140625" style="15" customWidth="1"/>
    <col min="776" max="776" width="3.140625" style="15" customWidth="1"/>
    <col min="777" max="777" width="3.42578125" style="15" customWidth="1"/>
    <col min="778" max="778" width="7" style="15" customWidth="1"/>
    <col min="779" max="779" width="5.5703125" style="15" customWidth="1"/>
    <col min="780" max="781" width="10.42578125" style="15" customWidth="1"/>
    <col min="782" max="782" width="0" style="15" hidden="1" customWidth="1"/>
    <col min="783" max="783" width="10" style="15" customWidth="1"/>
    <col min="784" max="784" width="10.140625" style="15" customWidth="1"/>
    <col min="785" max="785" width="10" style="15" customWidth="1"/>
    <col min="786" max="792" width="2.42578125" style="15" customWidth="1"/>
    <col min="793" max="793" width="5.42578125" style="15" customWidth="1"/>
    <col min="794" max="794" width="6.85546875" style="15" customWidth="1"/>
    <col min="795" max="799" width="10.5703125" style="15" customWidth="1"/>
    <col min="800" max="800" width="42.42578125" style="15" customWidth="1"/>
    <col min="801" max="803" width="11.42578125" style="15"/>
    <col min="804" max="807" width="10.5703125" style="15" customWidth="1"/>
    <col min="808" max="1028" width="11.42578125" style="15"/>
    <col min="1029" max="1029" width="4.42578125" style="15" customWidth="1"/>
    <col min="1030" max="1030" width="11.85546875" style="15" customWidth="1"/>
    <col min="1031" max="1031" width="4.140625" style="15" customWidth="1"/>
    <col min="1032" max="1032" width="3.140625" style="15" customWidth="1"/>
    <col min="1033" max="1033" width="3.42578125" style="15" customWidth="1"/>
    <col min="1034" max="1034" width="7" style="15" customWidth="1"/>
    <col min="1035" max="1035" width="5.5703125" style="15" customWidth="1"/>
    <col min="1036" max="1037" width="10.42578125" style="15" customWidth="1"/>
    <col min="1038" max="1038" width="0" style="15" hidden="1" customWidth="1"/>
    <col min="1039" max="1039" width="10" style="15" customWidth="1"/>
    <col min="1040" max="1040" width="10.140625" style="15" customWidth="1"/>
    <col min="1041" max="1041" width="10" style="15" customWidth="1"/>
    <col min="1042" max="1048" width="2.42578125" style="15" customWidth="1"/>
    <col min="1049" max="1049" width="5.42578125" style="15" customWidth="1"/>
    <col min="1050" max="1050" width="6.85546875" style="15" customWidth="1"/>
    <col min="1051" max="1055" width="10.5703125" style="15" customWidth="1"/>
    <col min="1056" max="1056" width="42.42578125" style="15" customWidth="1"/>
    <col min="1057" max="1059" width="11.42578125" style="15"/>
    <col min="1060" max="1063" width="10.5703125" style="15" customWidth="1"/>
    <col min="1064" max="1284" width="11.42578125" style="15"/>
    <col min="1285" max="1285" width="4.42578125" style="15" customWidth="1"/>
    <col min="1286" max="1286" width="11.85546875" style="15" customWidth="1"/>
    <col min="1287" max="1287" width="4.140625" style="15" customWidth="1"/>
    <col min="1288" max="1288" width="3.140625" style="15" customWidth="1"/>
    <col min="1289" max="1289" width="3.42578125" style="15" customWidth="1"/>
    <col min="1290" max="1290" width="7" style="15" customWidth="1"/>
    <col min="1291" max="1291" width="5.5703125" style="15" customWidth="1"/>
    <col min="1292" max="1293" width="10.42578125" style="15" customWidth="1"/>
    <col min="1294" max="1294" width="0" style="15" hidden="1" customWidth="1"/>
    <col min="1295" max="1295" width="10" style="15" customWidth="1"/>
    <col min="1296" max="1296" width="10.140625" style="15" customWidth="1"/>
    <col min="1297" max="1297" width="10" style="15" customWidth="1"/>
    <col min="1298" max="1304" width="2.42578125" style="15" customWidth="1"/>
    <col min="1305" max="1305" width="5.42578125" style="15" customWidth="1"/>
    <col min="1306" max="1306" width="6.85546875" style="15" customWidth="1"/>
    <col min="1307" max="1311" width="10.5703125" style="15" customWidth="1"/>
    <col min="1312" max="1312" width="42.42578125" style="15" customWidth="1"/>
    <col min="1313" max="1315" width="11.42578125" style="15"/>
    <col min="1316" max="1319" width="10.5703125" style="15" customWidth="1"/>
    <col min="1320" max="1540" width="11.42578125" style="15"/>
    <col min="1541" max="1541" width="4.42578125" style="15" customWidth="1"/>
    <col min="1542" max="1542" width="11.85546875" style="15" customWidth="1"/>
    <col min="1543" max="1543" width="4.140625" style="15" customWidth="1"/>
    <col min="1544" max="1544" width="3.140625" style="15" customWidth="1"/>
    <col min="1545" max="1545" width="3.42578125" style="15" customWidth="1"/>
    <col min="1546" max="1546" width="7" style="15" customWidth="1"/>
    <col min="1547" max="1547" width="5.5703125" style="15" customWidth="1"/>
    <col min="1548" max="1549" width="10.42578125" style="15" customWidth="1"/>
    <col min="1550" max="1550" width="0" style="15" hidden="1" customWidth="1"/>
    <col min="1551" max="1551" width="10" style="15" customWidth="1"/>
    <col min="1552" max="1552" width="10.140625" style="15" customWidth="1"/>
    <col min="1553" max="1553" width="10" style="15" customWidth="1"/>
    <col min="1554" max="1560" width="2.42578125" style="15" customWidth="1"/>
    <col min="1561" max="1561" width="5.42578125" style="15" customWidth="1"/>
    <col min="1562" max="1562" width="6.85546875" style="15" customWidth="1"/>
    <col min="1563" max="1567" width="10.5703125" style="15" customWidth="1"/>
    <col min="1568" max="1568" width="42.42578125" style="15" customWidth="1"/>
    <col min="1569" max="1571" width="11.42578125" style="15"/>
    <col min="1572" max="1575" width="10.5703125" style="15" customWidth="1"/>
    <col min="1576" max="1796" width="11.42578125" style="15"/>
    <col min="1797" max="1797" width="4.42578125" style="15" customWidth="1"/>
    <col min="1798" max="1798" width="11.85546875" style="15" customWidth="1"/>
    <col min="1799" max="1799" width="4.140625" style="15" customWidth="1"/>
    <col min="1800" max="1800" width="3.140625" style="15" customWidth="1"/>
    <col min="1801" max="1801" width="3.42578125" style="15" customWidth="1"/>
    <col min="1802" max="1802" width="7" style="15" customWidth="1"/>
    <col min="1803" max="1803" width="5.5703125" style="15" customWidth="1"/>
    <col min="1804" max="1805" width="10.42578125" style="15" customWidth="1"/>
    <col min="1806" max="1806" width="0" style="15" hidden="1" customWidth="1"/>
    <col min="1807" max="1807" width="10" style="15" customWidth="1"/>
    <col min="1808" max="1808" width="10.140625" style="15" customWidth="1"/>
    <col min="1809" max="1809" width="10" style="15" customWidth="1"/>
    <col min="1810" max="1816" width="2.42578125" style="15" customWidth="1"/>
    <col min="1817" max="1817" width="5.42578125" style="15" customWidth="1"/>
    <col min="1818" max="1818" width="6.85546875" style="15" customWidth="1"/>
    <col min="1819" max="1823" width="10.5703125" style="15" customWidth="1"/>
    <col min="1824" max="1824" width="42.42578125" style="15" customWidth="1"/>
    <col min="1825" max="1827" width="11.42578125" style="15"/>
    <col min="1828" max="1831" width="10.5703125" style="15" customWidth="1"/>
    <col min="1832" max="2052" width="11.42578125" style="15"/>
    <col min="2053" max="2053" width="4.42578125" style="15" customWidth="1"/>
    <col min="2054" max="2054" width="11.85546875" style="15" customWidth="1"/>
    <col min="2055" max="2055" width="4.140625" style="15" customWidth="1"/>
    <col min="2056" max="2056" width="3.140625" style="15" customWidth="1"/>
    <col min="2057" max="2057" width="3.42578125" style="15" customWidth="1"/>
    <col min="2058" max="2058" width="7" style="15" customWidth="1"/>
    <col min="2059" max="2059" width="5.5703125" style="15" customWidth="1"/>
    <col min="2060" max="2061" width="10.42578125" style="15" customWidth="1"/>
    <col min="2062" max="2062" width="0" style="15" hidden="1" customWidth="1"/>
    <col min="2063" max="2063" width="10" style="15" customWidth="1"/>
    <col min="2064" max="2064" width="10.140625" style="15" customWidth="1"/>
    <col min="2065" max="2065" width="10" style="15" customWidth="1"/>
    <col min="2066" max="2072" width="2.42578125" style="15" customWidth="1"/>
    <col min="2073" max="2073" width="5.42578125" style="15" customWidth="1"/>
    <col min="2074" max="2074" width="6.85546875" style="15" customWidth="1"/>
    <col min="2075" max="2079" width="10.5703125" style="15" customWidth="1"/>
    <col min="2080" max="2080" width="42.42578125" style="15" customWidth="1"/>
    <col min="2081" max="2083" width="11.42578125" style="15"/>
    <col min="2084" max="2087" width="10.5703125" style="15" customWidth="1"/>
    <col min="2088" max="2308" width="11.42578125" style="15"/>
    <col min="2309" max="2309" width="4.42578125" style="15" customWidth="1"/>
    <col min="2310" max="2310" width="11.85546875" style="15" customWidth="1"/>
    <col min="2311" max="2311" width="4.140625" style="15" customWidth="1"/>
    <col min="2312" max="2312" width="3.140625" style="15" customWidth="1"/>
    <col min="2313" max="2313" width="3.42578125" style="15" customWidth="1"/>
    <col min="2314" max="2314" width="7" style="15" customWidth="1"/>
    <col min="2315" max="2315" width="5.5703125" style="15" customWidth="1"/>
    <col min="2316" max="2317" width="10.42578125" style="15" customWidth="1"/>
    <col min="2318" max="2318" width="0" style="15" hidden="1" customWidth="1"/>
    <col min="2319" max="2319" width="10" style="15" customWidth="1"/>
    <col min="2320" max="2320" width="10.140625" style="15" customWidth="1"/>
    <col min="2321" max="2321" width="10" style="15" customWidth="1"/>
    <col min="2322" max="2328" width="2.42578125" style="15" customWidth="1"/>
    <col min="2329" max="2329" width="5.42578125" style="15" customWidth="1"/>
    <col min="2330" max="2330" width="6.85546875" style="15" customWidth="1"/>
    <col min="2331" max="2335" width="10.5703125" style="15" customWidth="1"/>
    <col min="2336" max="2336" width="42.42578125" style="15" customWidth="1"/>
    <col min="2337" max="2339" width="11.42578125" style="15"/>
    <col min="2340" max="2343" width="10.5703125" style="15" customWidth="1"/>
    <col min="2344" max="2564" width="11.42578125" style="15"/>
    <col min="2565" max="2565" width="4.42578125" style="15" customWidth="1"/>
    <col min="2566" max="2566" width="11.85546875" style="15" customWidth="1"/>
    <col min="2567" max="2567" width="4.140625" style="15" customWidth="1"/>
    <col min="2568" max="2568" width="3.140625" style="15" customWidth="1"/>
    <col min="2569" max="2569" width="3.42578125" style="15" customWidth="1"/>
    <col min="2570" max="2570" width="7" style="15" customWidth="1"/>
    <col min="2571" max="2571" width="5.5703125" style="15" customWidth="1"/>
    <col min="2572" max="2573" width="10.42578125" style="15" customWidth="1"/>
    <col min="2574" max="2574" width="0" style="15" hidden="1" customWidth="1"/>
    <col min="2575" max="2575" width="10" style="15" customWidth="1"/>
    <col min="2576" max="2576" width="10.140625" style="15" customWidth="1"/>
    <col min="2577" max="2577" width="10" style="15" customWidth="1"/>
    <col min="2578" max="2584" width="2.42578125" style="15" customWidth="1"/>
    <col min="2585" max="2585" width="5.42578125" style="15" customWidth="1"/>
    <col min="2586" max="2586" width="6.85546875" style="15" customWidth="1"/>
    <col min="2587" max="2591" width="10.5703125" style="15" customWidth="1"/>
    <col min="2592" max="2592" width="42.42578125" style="15" customWidth="1"/>
    <col min="2593" max="2595" width="11.42578125" style="15"/>
    <col min="2596" max="2599" width="10.5703125" style="15" customWidth="1"/>
    <col min="2600" max="2820" width="11.42578125" style="15"/>
    <col min="2821" max="2821" width="4.42578125" style="15" customWidth="1"/>
    <col min="2822" max="2822" width="11.85546875" style="15" customWidth="1"/>
    <col min="2823" max="2823" width="4.140625" style="15" customWidth="1"/>
    <col min="2824" max="2824" width="3.140625" style="15" customWidth="1"/>
    <col min="2825" max="2825" width="3.42578125" style="15" customWidth="1"/>
    <col min="2826" max="2826" width="7" style="15" customWidth="1"/>
    <col min="2827" max="2827" width="5.5703125" style="15" customWidth="1"/>
    <col min="2828" max="2829" width="10.42578125" style="15" customWidth="1"/>
    <col min="2830" max="2830" width="0" style="15" hidden="1" customWidth="1"/>
    <col min="2831" max="2831" width="10" style="15" customWidth="1"/>
    <col min="2832" max="2832" width="10.140625" style="15" customWidth="1"/>
    <col min="2833" max="2833" width="10" style="15" customWidth="1"/>
    <col min="2834" max="2840" width="2.42578125" style="15" customWidth="1"/>
    <col min="2841" max="2841" width="5.42578125" style="15" customWidth="1"/>
    <col min="2842" max="2842" width="6.85546875" style="15" customWidth="1"/>
    <col min="2843" max="2847" width="10.5703125" style="15" customWidth="1"/>
    <col min="2848" max="2848" width="42.42578125" style="15" customWidth="1"/>
    <col min="2849" max="2851" width="11.42578125" style="15"/>
    <col min="2852" max="2855" width="10.5703125" style="15" customWidth="1"/>
    <col min="2856" max="3076" width="11.42578125" style="15"/>
    <col min="3077" max="3077" width="4.42578125" style="15" customWidth="1"/>
    <col min="3078" max="3078" width="11.85546875" style="15" customWidth="1"/>
    <col min="3079" max="3079" width="4.140625" style="15" customWidth="1"/>
    <col min="3080" max="3080" width="3.140625" style="15" customWidth="1"/>
    <col min="3081" max="3081" width="3.42578125" style="15" customWidth="1"/>
    <col min="3082" max="3082" width="7" style="15" customWidth="1"/>
    <col min="3083" max="3083" width="5.5703125" style="15" customWidth="1"/>
    <col min="3084" max="3085" width="10.42578125" style="15" customWidth="1"/>
    <col min="3086" max="3086" width="0" style="15" hidden="1" customWidth="1"/>
    <col min="3087" max="3087" width="10" style="15" customWidth="1"/>
    <col min="3088" max="3088" width="10.140625" style="15" customWidth="1"/>
    <col min="3089" max="3089" width="10" style="15" customWidth="1"/>
    <col min="3090" max="3096" width="2.42578125" style="15" customWidth="1"/>
    <col min="3097" max="3097" width="5.42578125" style="15" customWidth="1"/>
    <col min="3098" max="3098" width="6.85546875" style="15" customWidth="1"/>
    <col min="3099" max="3103" width="10.5703125" style="15" customWidth="1"/>
    <col min="3104" max="3104" width="42.42578125" style="15" customWidth="1"/>
    <col min="3105" max="3107" width="11.42578125" style="15"/>
    <col min="3108" max="3111" width="10.5703125" style="15" customWidth="1"/>
    <col min="3112" max="3332" width="11.42578125" style="15"/>
    <col min="3333" max="3333" width="4.42578125" style="15" customWidth="1"/>
    <col min="3334" max="3334" width="11.85546875" style="15" customWidth="1"/>
    <col min="3335" max="3335" width="4.140625" style="15" customWidth="1"/>
    <col min="3336" max="3336" width="3.140625" style="15" customWidth="1"/>
    <col min="3337" max="3337" width="3.42578125" style="15" customWidth="1"/>
    <col min="3338" max="3338" width="7" style="15" customWidth="1"/>
    <col min="3339" max="3339" width="5.5703125" style="15" customWidth="1"/>
    <col min="3340" max="3341" width="10.42578125" style="15" customWidth="1"/>
    <col min="3342" max="3342" width="0" style="15" hidden="1" customWidth="1"/>
    <col min="3343" max="3343" width="10" style="15" customWidth="1"/>
    <col min="3344" max="3344" width="10.140625" style="15" customWidth="1"/>
    <col min="3345" max="3345" width="10" style="15" customWidth="1"/>
    <col min="3346" max="3352" width="2.42578125" style="15" customWidth="1"/>
    <col min="3353" max="3353" width="5.42578125" style="15" customWidth="1"/>
    <col min="3354" max="3354" width="6.85546875" style="15" customWidth="1"/>
    <col min="3355" max="3359" width="10.5703125" style="15" customWidth="1"/>
    <col min="3360" max="3360" width="42.42578125" style="15" customWidth="1"/>
    <col min="3361" max="3363" width="11.42578125" style="15"/>
    <col min="3364" max="3367" width="10.5703125" style="15" customWidth="1"/>
    <col min="3368" max="3588" width="11.42578125" style="15"/>
    <col min="3589" max="3589" width="4.42578125" style="15" customWidth="1"/>
    <col min="3590" max="3590" width="11.85546875" style="15" customWidth="1"/>
    <col min="3591" max="3591" width="4.140625" style="15" customWidth="1"/>
    <col min="3592" max="3592" width="3.140625" style="15" customWidth="1"/>
    <col min="3593" max="3593" width="3.42578125" style="15" customWidth="1"/>
    <col min="3594" max="3594" width="7" style="15" customWidth="1"/>
    <col min="3595" max="3595" width="5.5703125" style="15" customWidth="1"/>
    <col min="3596" max="3597" width="10.42578125" style="15" customWidth="1"/>
    <col min="3598" max="3598" width="0" style="15" hidden="1" customWidth="1"/>
    <col min="3599" max="3599" width="10" style="15" customWidth="1"/>
    <col min="3600" max="3600" width="10.140625" style="15" customWidth="1"/>
    <col min="3601" max="3601" width="10" style="15" customWidth="1"/>
    <col min="3602" max="3608" width="2.42578125" style="15" customWidth="1"/>
    <col min="3609" max="3609" width="5.42578125" style="15" customWidth="1"/>
    <col min="3610" max="3610" width="6.85546875" style="15" customWidth="1"/>
    <col min="3611" max="3615" width="10.5703125" style="15" customWidth="1"/>
    <col min="3616" max="3616" width="42.42578125" style="15" customWidth="1"/>
    <col min="3617" max="3619" width="11.42578125" style="15"/>
    <col min="3620" max="3623" width="10.5703125" style="15" customWidth="1"/>
    <col min="3624" max="3844" width="11.42578125" style="15"/>
    <col min="3845" max="3845" width="4.42578125" style="15" customWidth="1"/>
    <col min="3846" max="3846" width="11.85546875" style="15" customWidth="1"/>
    <col min="3847" max="3847" width="4.140625" style="15" customWidth="1"/>
    <col min="3848" max="3848" width="3.140625" style="15" customWidth="1"/>
    <col min="3849" max="3849" width="3.42578125" style="15" customWidth="1"/>
    <col min="3850" max="3850" width="7" style="15" customWidth="1"/>
    <col min="3851" max="3851" width="5.5703125" style="15" customWidth="1"/>
    <col min="3852" max="3853" width="10.42578125" style="15" customWidth="1"/>
    <col min="3854" max="3854" width="0" style="15" hidden="1" customWidth="1"/>
    <col min="3855" max="3855" width="10" style="15" customWidth="1"/>
    <col min="3856" max="3856" width="10.140625" style="15" customWidth="1"/>
    <col min="3857" max="3857" width="10" style="15" customWidth="1"/>
    <col min="3858" max="3864" width="2.42578125" style="15" customWidth="1"/>
    <col min="3865" max="3865" width="5.42578125" style="15" customWidth="1"/>
    <col min="3866" max="3866" width="6.85546875" style="15" customWidth="1"/>
    <col min="3867" max="3871" width="10.5703125" style="15" customWidth="1"/>
    <col min="3872" max="3872" width="42.42578125" style="15" customWidth="1"/>
    <col min="3873" max="3875" width="11.42578125" style="15"/>
    <col min="3876" max="3879" width="10.5703125" style="15" customWidth="1"/>
    <col min="3880" max="4100" width="11.42578125" style="15"/>
    <col min="4101" max="4101" width="4.42578125" style="15" customWidth="1"/>
    <col min="4102" max="4102" width="11.85546875" style="15" customWidth="1"/>
    <col min="4103" max="4103" width="4.140625" style="15" customWidth="1"/>
    <col min="4104" max="4104" width="3.140625" style="15" customWidth="1"/>
    <col min="4105" max="4105" width="3.42578125" style="15" customWidth="1"/>
    <col min="4106" max="4106" width="7" style="15" customWidth="1"/>
    <col min="4107" max="4107" width="5.5703125" style="15" customWidth="1"/>
    <col min="4108" max="4109" width="10.42578125" style="15" customWidth="1"/>
    <col min="4110" max="4110" width="0" style="15" hidden="1" customWidth="1"/>
    <col min="4111" max="4111" width="10" style="15" customWidth="1"/>
    <col min="4112" max="4112" width="10.140625" style="15" customWidth="1"/>
    <col min="4113" max="4113" width="10" style="15" customWidth="1"/>
    <col min="4114" max="4120" width="2.42578125" style="15" customWidth="1"/>
    <col min="4121" max="4121" width="5.42578125" style="15" customWidth="1"/>
    <col min="4122" max="4122" width="6.85546875" style="15" customWidth="1"/>
    <col min="4123" max="4127" width="10.5703125" style="15" customWidth="1"/>
    <col min="4128" max="4128" width="42.42578125" style="15" customWidth="1"/>
    <col min="4129" max="4131" width="11.42578125" style="15"/>
    <col min="4132" max="4135" width="10.5703125" style="15" customWidth="1"/>
    <col min="4136" max="4356" width="11.42578125" style="15"/>
    <col min="4357" max="4357" width="4.42578125" style="15" customWidth="1"/>
    <col min="4358" max="4358" width="11.85546875" style="15" customWidth="1"/>
    <col min="4359" max="4359" width="4.140625" style="15" customWidth="1"/>
    <col min="4360" max="4360" width="3.140625" style="15" customWidth="1"/>
    <col min="4361" max="4361" width="3.42578125" style="15" customWidth="1"/>
    <col min="4362" max="4362" width="7" style="15" customWidth="1"/>
    <col min="4363" max="4363" width="5.5703125" style="15" customWidth="1"/>
    <col min="4364" max="4365" width="10.42578125" style="15" customWidth="1"/>
    <col min="4366" max="4366" width="0" style="15" hidden="1" customWidth="1"/>
    <col min="4367" max="4367" width="10" style="15" customWidth="1"/>
    <col min="4368" max="4368" width="10.140625" style="15" customWidth="1"/>
    <col min="4369" max="4369" width="10" style="15" customWidth="1"/>
    <col min="4370" max="4376" width="2.42578125" style="15" customWidth="1"/>
    <col min="4377" max="4377" width="5.42578125" style="15" customWidth="1"/>
    <col min="4378" max="4378" width="6.85546875" style="15" customWidth="1"/>
    <col min="4379" max="4383" width="10.5703125" style="15" customWidth="1"/>
    <col min="4384" max="4384" width="42.42578125" style="15" customWidth="1"/>
    <col min="4385" max="4387" width="11.42578125" style="15"/>
    <col min="4388" max="4391" width="10.5703125" style="15" customWidth="1"/>
    <col min="4392" max="4612" width="11.42578125" style="15"/>
    <col min="4613" max="4613" width="4.42578125" style="15" customWidth="1"/>
    <col min="4614" max="4614" width="11.85546875" style="15" customWidth="1"/>
    <col min="4615" max="4615" width="4.140625" style="15" customWidth="1"/>
    <col min="4616" max="4616" width="3.140625" style="15" customWidth="1"/>
    <col min="4617" max="4617" width="3.42578125" style="15" customWidth="1"/>
    <col min="4618" max="4618" width="7" style="15" customWidth="1"/>
    <col min="4619" max="4619" width="5.5703125" style="15" customWidth="1"/>
    <col min="4620" max="4621" width="10.42578125" style="15" customWidth="1"/>
    <col min="4622" max="4622" width="0" style="15" hidden="1" customWidth="1"/>
    <col min="4623" max="4623" width="10" style="15" customWidth="1"/>
    <col min="4624" max="4624" width="10.140625" style="15" customWidth="1"/>
    <col min="4625" max="4625" width="10" style="15" customWidth="1"/>
    <col min="4626" max="4632" width="2.42578125" style="15" customWidth="1"/>
    <col min="4633" max="4633" width="5.42578125" style="15" customWidth="1"/>
    <col min="4634" max="4634" width="6.85546875" style="15" customWidth="1"/>
    <col min="4635" max="4639" width="10.5703125" style="15" customWidth="1"/>
    <col min="4640" max="4640" width="42.42578125" style="15" customWidth="1"/>
    <col min="4641" max="4643" width="11.42578125" style="15"/>
    <col min="4644" max="4647" width="10.5703125" style="15" customWidth="1"/>
    <col min="4648" max="4868" width="11.42578125" style="15"/>
    <col min="4869" max="4869" width="4.42578125" style="15" customWidth="1"/>
    <col min="4870" max="4870" width="11.85546875" style="15" customWidth="1"/>
    <col min="4871" max="4871" width="4.140625" style="15" customWidth="1"/>
    <col min="4872" max="4872" width="3.140625" style="15" customWidth="1"/>
    <col min="4873" max="4873" width="3.42578125" style="15" customWidth="1"/>
    <col min="4874" max="4874" width="7" style="15" customWidth="1"/>
    <col min="4875" max="4875" width="5.5703125" style="15" customWidth="1"/>
    <col min="4876" max="4877" width="10.42578125" style="15" customWidth="1"/>
    <col min="4878" max="4878" width="0" style="15" hidden="1" customWidth="1"/>
    <col min="4879" max="4879" width="10" style="15" customWidth="1"/>
    <col min="4880" max="4880" width="10.140625" style="15" customWidth="1"/>
    <col min="4881" max="4881" width="10" style="15" customWidth="1"/>
    <col min="4882" max="4888" width="2.42578125" style="15" customWidth="1"/>
    <col min="4889" max="4889" width="5.42578125" style="15" customWidth="1"/>
    <col min="4890" max="4890" width="6.85546875" style="15" customWidth="1"/>
    <col min="4891" max="4895" width="10.5703125" style="15" customWidth="1"/>
    <col min="4896" max="4896" width="42.42578125" style="15" customWidth="1"/>
    <col min="4897" max="4899" width="11.42578125" style="15"/>
    <col min="4900" max="4903" width="10.5703125" style="15" customWidth="1"/>
    <col min="4904" max="5124" width="11.42578125" style="15"/>
    <col min="5125" max="5125" width="4.42578125" style="15" customWidth="1"/>
    <col min="5126" max="5126" width="11.85546875" style="15" customWidth="1"/>
    <col min="5127" max="5127" width="4.140625" style="15" customWidth="1"/>
    <col min="5128" max="5128" width="3.140625" style="15" customWidth="1"/>
    <col min="5129" max="5129" width="3.42578125" style="15" customWidth="1"/>
    <col min="5130" max="5130" width="7" style="15" customWidth="1"/>
    <col min="5131" max="5131" width="5.5703125" style="15" customWidth="1"/>
    <col min="5132" max="5133" width="10.42578125" style="15" customWidth="1"/>
    <col min="5134" max="5134" width="0" style="15" hidden="1" customWidth="1"/>
    <col min="5135" max="5135" width="10" style="15" customWidth="1"/>
    <col min="5136" max="5136" width="10.140625" style="15" customWidth="1"/>
    <col min="5137" max="5137" width="10" style="15" customWidth="1"/>
    <col min="5138" max="5144" width="2.42578125" style="15" customWidth="1"/>
    <col min="5145" max="5145" width="5.42578125" style="15" customWidth="1"/>
    <col min="5146" max="5146" width="6.85546875" style="15" customWidth="1"/>
    <col min="5147" max="5151" width="10.5703125" style="15" customWidth="1"/>
    <col min="5152" max="5152" width="42.42578125" style="15" customWidth="1"/>
    <col min="5153" max="5155" width="11.42578125" style="15"/>
    <col min="5156" max="5159" width="10.5703125" style="15" customWidth="1"/>
    <col min="5160" max="5380" width="11.42578125" style="15"/>
    <col min="5381" max="5381" width="4.42578125" style="15" customWidth="1"/>
    <col min="5382" max="5382" width="11.85546875" style="15" customWidth="1"/>
    <col min="5383" max="5383" width="4.140625" style="15" customWidth="1"/>
    <col min="5384" max="5384" width="3.140625" style="15" customWidth="1"/>
    <col min="5385" max="5385" width="3.42578125" style="15" customWidth="1"/>
    <col min="5386" max="5386" width="7" style="15" customWidth="1"/>
    <col min="5387" max="5387" width="5.5703125" style="15" customWidth="1"/>
    <col min="5388" max="5389" width="10.42578125" style="15" customWidth="1"/>
    <col min="5390" max="5390" width="0" style="15" hidden="1" customWidth="1"/>
    <col min="5391" max="5391" width="10" style="15" customWidth="1"/>
    <col min="5392" max="5392" width="10.140625" style="15" customWidth="1"/>
    <col min="5393" max="5393" width="10" style="15" customWidth="1"/>
    <col min="5394" max="5400" width="2.42578125" style="15" customWidth="1"/>
    <col min="5401" max="5401" width="5.42578125" style="15" customWidth="1"/>
    <col min="5402" max="5402" width="6.85546875" style="15" customWidth="1"/>
    <col min="5403" max="5407" width="10.5703125" style="15" customWidth="1"/>
    <col min="5408" max="5408" width="42.42578125" style="15" customWidth="1"/>
    <col min="5409" max="5411" width="11.42578125" style="15"/>
    <col min="5412" max="5415" width="10.5703125" style="15" customWidth="1"/>
    <col min="5416" max="5636" width="11.42578125" style="15"/>
    <col min="5637" max="5637" width="4.42578125" style="15" customWidth="1"/>
    <col min="5638" max="5638" width="11.85546875" style="15" customWidth="1"/>
    <col min="5639" max="5639" width="4.140625" style="15" customWidth="1"/>
    <col min="5640" max="5640" width="3.140625" style="15" customWidth="1"/>
    <col min="5641" max="5641" width="3.42578125" style="15" customWidth="1"/>
    <col min="5642" max="5642" width="7" style="15" customWidth="1"/>
    <col min="5643" max="5643" width="5.5703125" style="15" customWidth="1"/>
    <col min="5644" max="5645" width="10.42578125" style="15" customWidth="1"/>
    <col min="5646" max="5646" width="0" style="15" hidden="1" customWidth="1"/>
    <col min="5647" max="5647" width="10" style="15" customWidth="1"/>
    <col min="5648" max="5648" width="10.140625" style="15" customWidth="1"/>
    <col min="5649" max="5649" width="10" style="15" customWidth="1"/>
    <col min="5650" max="5656" width="2.42578125" style="15" customWidth="1"/>
    <col min="5657" max="5657" width="5.42578125" style="15" customWidth="1"/>
    <col min="5658" max="5658" width="6.85546875" style="15" customWidth="1"/>
    <col min="5659" max="5663" width="10.5703125" style="15" customWidth="1"/>
    <col min="5664" max="5664" width="42.42578125" style="15" customWidth="1"/>
    <col min="5665" max="5667" width="11.42578125" style="15"/>
    <col min="5668" max="5671" width="10.5703125" style="15" customWidth="1"/>
    <col min="5672" max="5892" width="11.42578125" style="15"/>
    <col min="5893" max="5893" width="4.42578125" style="15" customWidth="1"/>
    <col min="5894" max="5894" width="11.85546875" style="15" customWidth="1"/>
    <col min="5895" max="5895" width="4.140625" style="15" customWidth="1"/>
    <col min="5896" max="5896" width="3.140625" style="15" customWidth="1"/>
    <col min="5897" max="5897" width="3.42578125" style="15" customWidth="1"/>
    <col min="5898" max="5898" width="7" style="15" customWidth="1"/>
    <col min="5899" max="5899" width="5.5703125" style="15" customWidth="1"/>
    <col min="5900" max="5901" width="10.42578125" style="15" customWidth="1"/>
    <col min="5902" max="5902" width="0" style="15" hidden="1" customWidth="1"/>
    <col min="5903" max="5903" width="10" style="15" customWidth="1"/>
    <col min="5904" max="5904" width="10.140625" style="15" customWidth="1"/>
    <col min="5905" max="5905" width="10" style="15" customWidth="1"/>
    <col min="5906" max="5912" width="2.42578125" style="15" customWidth="1"/>
    <col min="5913" max="5913" width="5.42578125" style="15" customWidth="1"/>
    <col min="5914" max="5914" width="6.85546875" style="15" customWidth="1"/>
    <col min="5915" max="5919" width="10.5703125" style="15" customWidth="1"/>
    <col min="5920" max="5920" width="42.42578125" style="15" customWidth="1"/>
    <col min="5921" max="5923" width="11.42578125" style="15"/>
    <col min="5924" max="5927" width="10.5703125" style="15" customWidth="1"/>
    <col min="5928" max="6148" width="11.42578125" style="15"/>
    <col min="6149" max="6149" width="4.42578125" style="15" customWidth="1"/>
    <col min="6150" max="6150" width="11.85546875" style="15" customWidth="1"/>
    <col min="6151" max="6151" width="4.140625" style="15" customWidth="1"/>
    <col min="6152" max="6152" width="3.140625" style="15" customWidth="1"/>
    <col min="6153" max="6153" width="3.42578125" style="15" customWidth="1"/>
    <col min="6154" max="6154" width="7" style="15" customWidth="1"/>
    <col min="6155" max="6155" width="5.5703125" style="15" customWidth="1"/>
    <col min="6156" max="6157" width="10.42578125" style="15" customWidth="1"/>
    <col min="6158" max="6158" width="0" style="15" hidden="1" customWidth="1"/>
    <col min="6159" max="6159" width="10" style="15" customWidth="1"/>
    <col min="6160" max="6160" width="10.140625" style="15" customWidth="1"/>
    <col min="6161" max="6161" width="10" style="15" customWidth="1"/>
    <col min="6162" max="6168" width="2.42578125" style="15" customWidth="1"/>
    <col min="6169" max="6169" width="5.42578125" style="15" customWidth="1"/>
    <col min="6170" max="6170" width="6.85546875" style="15" customWidth="1"/>
    <col min="6171" max="6175" width="10.5703125" style="15" customWidth="1"/>
    <col min="6176" max="6176" width="42.42578125" style="15" customWidth="1"/>
    <col min="6177" max="6179" width="11.42578125" style="15"/>
    <col min="6180" max="6183" width="10.5703125" style="15" customWidth="1"/>
    <col min="6184" max="6404" width="11.42578125" style="15"/>
    <col min="6405" max="6405" width="4.42578125" style="15" customWidth="1"/>
    <col min="6406" max="6406" width="11.85546875" style="15" customWidth="1"/>
    <col min="6407" max="6407" width="4.140625" style="15" customWidth="1"/>
    <col min="6408" max="6408" width="3.140625" style="15" customWidth="1"/>
    <col min="6409" max="6409" width="3.42578125" style="15" customWidth="1"/>
    <col min="6410" max="6410" width="7" style="15" customWidth="1"/>
    <col min="6411" max="6411" width="5.5703125" style="15" customWidth="1"/>
    <col min="6412" max="6413" width="10.42578125" style="15" customWidth="1"/>
    <col min="6414" max="6414" width="0" style="15" hidden="1" customWidth="1"/>
    <col min="6415" max="6415" width="10" style="15" customWidth="1"/>
    <col min="6416" max="6416" width="10.140625" style="15" customWidth="1"/>
    <col min="6417" max="6417" width="10" style="15" customWidth="1"/>
    <col min="6418" max="6424" width="2.42578125" style="15" customWidth="1"/>
    <col min="6425" max="6425" width="5.42578125" style="15" customWidth="1"/>
    <col min="6426" max="6426" width="6.85546875" style="15" customWidth="1"/>
    <col min="6427" max="6431" width="10.5703125" style="15" customWidth="1"/>
    <col min="6432" max="6432" width="42.42578125" style="15" customWidth="1"/>
    <col min="6433" max="6435" width="11.42578125" style="15"/>
    <col min="6436" max="6439" width="10.5703125" style="15" customWidth="1"/>
    <col min="6440" max="6660" width="11.42578125" style="15"/>
    <col min="6661" max="6661" width="4.42578125" style="15" customWidth="1"/>
    <col min="6662" max="6662" width="11.85546875" style="15" customWidth="1"/>
    <col min="6663" max="6663" width="4.140625" style="15" customWidth="1"/>
    <col min="6664" max="6664" width="3.140625" style="15" customWidth="1"/>
    <col min="6665" max="6665" width="3.42578125" style="15" customWidth="1"/>
    <col min="6666" max="6666" width="7" style="15" customWidth="1"/>
    <col min="6667" max="6667" width="5.5703125" style="15" customWidth="1"/>
    <col min="6668" max="6669" width="10.42578125" style="15" customWidth="1"/>
    <col min="6670" max="6670" width="0" style="15" hidden="1" customWidth="1"/>
    <col min="6671" max="6671" width="10" style="15" customWidth="1"/>
    <col min="6672" max="6672" width="10.140625" style="15" customWidth="1"/>
    <col min="6673" max="6673" width="10" style="15" customWidth="1"/>
    <col min="6674" max="6680" width="2.42578125" style="15" customWidth="1"/>
    <col min="6681" max="6681" width="5.42578125" style="15" customWidth="1"/>
    <col min="6682" max="6682" width="6.85546875" style="15" customWidth="1"/>
    <col min="6683" max="6687" width="10.5703125" style="15" customWidth="1"/>
    <col min="6688" max="6688" width="42.42578125" style="15" customWidth="1"/>
    <col min="6689" max="6691" width="11.42578125" style="15"/>
    <col min="6692" max="6695" width="10.5703125" style="15" customWidth="1"/>
    <col min="6696" max="6916" width="11.42578125" style="15"/>
    <col min="6917" max="6917" width="4.42578125" style="15" customWidth="1"/>
    <col min="6918" max="6918" width="11.85546875" style="15" customWidth="1"/>
    <col min="6919" max="6919" width="4.140625" style="15" customWidth="1"/>
    <col min="6920" max="6920" width="3.140625" style="15" customWidth="1"/>
    <col min="6921" max="6921" width="3.42578125" style="15" customWidth="1"/>
    <col min="6922" max="6922" width="7" style="15" customWidth="1"/>
    <col min="6923" max="6923" width="5.5703125" style="15" customWidth="1"/>
    <col min="6924" max="6925" width="10.42578125" style="15" customWidth="1"/>
    <col min="6926" max="6926" width="0" style="15" hidden="1" customWidth="1"/>
    <col min="6927" max="6927" width="10" style="15" customWidth="1"/>
    <col min="6928" max="6928" width="10.140625" style="15" customWidth="1"/>
    <col min="6929" max="6929" width="10" style="15" customWidth="1"/>
    <col min="6930" max="6936" width="2.42578125" style="15" customWidth="1"/>
    <col min="6937" max="6937" width="5.42578125" style="15" customWidth="1"/>
    <col min="6938" max="6938" width="6.85546875" style="15" customWidth="1"/>
    <col min="6939" max="6943" width="10.5703125" style="15" customWidth="1"/>
    <col min="6944" max="6944" width="42.42578125" style="15" customWidth="1"/>
    <col min="6945" max="6947" width="11.42578125" style="15"/>
    <col min="6948" max="6951" width="10.5703125" style="15" customWidth="1"/>
    <col min="6952" max="7172" width="11.42578125" style="15"/>
    <col min="7173" max="7173" width="4.42578125" style="15" customWidth="1"/>
    <col min="7174" max="7174" width="11.85546875" style="15" customWidth="1"/>
    <col min="7175" max="7175" width="4.140625" style="15" customWidth="1"/>
    <col min="7176" max="7176" width="3.140625" style="15" customWidth="1"/>
    <col min="7177" max="7177" width="3.42578125" style="15" customWidth="1"/>
    <col min="7178" max="7178" width="7" style="15" customWidth="1"/>
    <col min="7179" max="7179" width="5.5703125" style="15" customWidth="1"/>
    <col min="7180" max="7181" width="10.42578125" style="15" customWidth="1"/>
    <col min="7182" max="7182" width="0" style="15" hidden="1" customWidth="1"/>
    <col min="7183" max="7183" width="10" style="15" customWidth="1"/>
    <col min="7184" max="7184" width="10.140625" style="15" customWidth="1"/>
    <col min="7185" max="7185" width="10" style="15" customWidth="1"/>
    <col min="7186" max="7192" width="2.42578125" style="15" customWidth="1"/>
    <col min="7193" max="7193" width="5.42578125" style="15" customWidth="1"/>
    <col min="7194" max="7194" width="6.85546875" style="15" customWidth="1"/>
    <col min="7195" max="7199" width="10.5703125" style="15" customWidth="1"/>
    <col min="7200" max="7200" width="42.42578125" style="15" customWidth="1"/>
    <col min="7201" max="7203" width="11.42578125" style="15"/>
    <col min="7204" max="7207" width="10.5703125" style="15" customWidth="1"/>
    <col min="7208" max="7428" width="11.42578125" style="15"/>
    <col min="7429" max="7429" width="4.42578125" style="15" customWidth="1"/>
    <col min="7430" max="7430" width="11.85546875" style="15" customWidth="1"/>
    <col min="7431" max="7431" width="4.140625" style="15" customWidth="1"/>
    <col min="7432" max="7432" width="3.140625" style="15" customWidth="1"/>
    <col min="7433" max="7433" width="3.42578125" style="15" customWidth="1"/>
    <col min="7434" max="7434" width="7" style="15" customWidth="1"/>
    <col min="7435" max="7435" width="5.5703125" style="15" customWidth="1"/>
    <col min="7436" max="7437" width="10.42578125" style="15" customWidth="1"/>
    <col min="7438" max="7438" width="0" style="15" hidden="1" customWidth="1"/>
    <col min="7439" max="7439" width="10" style="15" customWidth="1"/>
    <col min="7440" max="7440" width="10.140625" style="15" customWidth="1"/>
    <col min="7441" max="7441" width="10" style="15" customWidth="1"/>
    <col min="7442" max="7448" width="2.42578125" style="15" customWidth="1"/>
    <col min="7449" max="7449" width="5.42578125" style="15" customWidth="1"/>
    <col min="7450" max="7450" width="6.85546875" style="15" customWidth="1"/>
    <col min="7451" max="7455" width="10.5703125" style="15" customWidth="1"/>
    <col min="7456" max="7456" width="42.42578125" style="15" customWidth="1"/>
    <col min="7457" max="7459" width="11.42578125" style="15"/>
    <col min="7460" max="7463" width="10.5703125" style="15" customWidth="1"/>
    <col min="7464" max="7684" width="11.42578125" style="15"/>
    <col min="7685" max="7685" width="4.42578125" style="15" customWidth="1"/>
    <col min="7686" max="7686" width="11.85546875" style="15" customWidth="1"/>
    <col min="7687" max="7687" width="4.140625" style="15" customWidth="1"/>
    <col min="7688" max="7688" width="3.140625" style="15" customWidth="1"/>
    <col min="7689" max="7689" width="3.42578125" style="15" customWidth="1"/>
    <col min="7690" max="7690" width="7" style="15" customWidth="1"/>
    <col min="7691" max="7691" width="5.5703125" style="15" customWidth="1"/>
    <col min="7692" max="7693" width="10.42578125" style="15" customWidth="1"/>
    <col min="7694" max="7694" width="0" style="15" hidden="1" customWidth="1"/>
    <col min="7695" max="7695" width="10" style="15" customWidth="1"/>
    <col min="7696" max="7696" width="10.140625" style="15" customWidth="1"/>
    <col min="7697" max="7697" width="10" style="15" customWidth="1"/>
    <col min="7698" max="7704" width="2.42578125" style="15" customWidth="1"/>
    <col min="7705" max="7705" width="5.42578125" style="15" customWidth="1"/>
    <col min="7706" max="7706" width="6.85546875" style="15" customWidth="1"/>
    <col min="7707" max="7711" width="10.5703125" style="15" customWidth="1"/>
    <col min="7712" max="7712" width="42.42578125" style="15" customWidth="1"/>
    <col min="7713" max="7715" width="11.42578125" style="15"/>
    <col min="7716" max="7719" width="10.5703125" style="15" customWidth="1"/>
    <col min="7720" max="7940" width="11.42578125" style="15"/>
    <col min="7941" max="7941" width="4.42578125" style="15" customWidth="1"/>
    <col min="7942" max="7942" width="11.85546875" style="15" customWidth="1"/>
    <col min="7943" max="7943" width="4.140625" style="15" customWidth="1"/>
    <col min="7944" max="7944" width="3.140625" style="15" customWidth="1"/>
    <col min="7945" max="7945" width="3.42578125" style="15" customWidth="1"/>
    <col min="7946" max="7946" width="7" style="15" customWidth="1"/>
    <col min="7947" max="7947" width="5.5703125" style="15" customWidth="1"/>
    <col min="7948" max="7949" width="10.42578125" style="15" customWidth="1"/>
    <col min="7950" max="7950" width="0" style="15" hidden="1" customWidth="1"/>
    <col min="7951" max="7951" width="10" style="15" customWidth="1"/>
    <col min="7952" max="7952" width="10.140625" style="15" customWidth="1"/>
    <col min="7953" max="7953" width="10" style="15" customWidth="1"/>
    <col min="7954" max="7960" width="2.42578125" style="15" customWidth="1"/>
    <col min="7961" max="7961" width="5.42578125" style="15" customWidth="1"/>
    <col min="7962" max="7962" width="6.85546875" style="15" customWidth="1"/>
    <col min="7963" max="7967" width="10.5703125" style="15" customWidth="1"/>
    <col min="7968" max="7968" width="42.42578125" style="15" customWidth="1"/>
    <col min="7969" max="7971" width="11.42578125" style="15"/>
    <col min="7972" max="7975" width="10.5703125" style="15" customWidth="1"/>
    <col min="7976" max="8196" width="11.42578125" style="15"/>
    <col min="8197" max="8197" width="4.42578125" style="15" customWidth="1"/>
    <col min="8198" max="8198" width="11.85546875" style="15" customWidth="1"/>
    <col min="8199" max="8199" width="4.140625" style="15" customWidth="1"/>
    <col min="8200" max="8200" width="3.140625" style="15" customWidth="1"/>
    <col min="8201" max="8201" width="3.42578125" style="15" customWidth="1"/>
    <col min="8202" max="8202" width="7" style="15" customWidth="1"/>
    <col min="8203" max="8203" width="5.5703125" style="15" customWidth="1"/>
    <col min="8204" max="8205" width="10.42578125" style="15" customWidth="1"/>
    <col min="8206" max="8206" width="0" style="15" hidden="1" customWidth="1"/>
    <col min="8207" max="8207" width="10" style="15" customWidth="1"/>
    <col min="8208" max="8208" width="10.140625" style="15" customWidth="1"/>
    <col min="8209" max="8209" width="10" style="15" customWidth="1"/>
    <col min="8210" max="8216" width="2.42578125" style="15" customWidth="1"/>
    <col min="8217" max="8217" width="5.42578125" style="15" customWidth="1"/>
    <col min="8218" max="8218" width="6.85546875" style="15" customWidth="1"/>
    <col min="8219" max="8223" width="10.5703125" style="15" customWidth="1"/>
    <col min="8224" max="8224" width="42.42578125" style="15" customWidth="1"/>
    <col min="8225" max="8227" width="11.42578125" style="15"/>
    <col min="8228" max="8231" width="10.5703125" style="15" customWidth="1"/>
    <col min="8232" max="8452" width="11.42578125" style="15"/>
    <col min="8453" max="8453" width="4.42578125" style="15" customWidth="1"/>
    <col min="8454" max="8454" width="11.85546875" style="15" customWidth="1"/>
    <col min="8455" max="8455" width="4.140625" style="15" customWidth="1"/>
    <col min="8456" max="8456" width="3.140625" style="15" customWidth="1"/>
    <col min="8457" max="8457" width="3.42578125" style="15" customWidth="1"/>
    <col min="8458" max="8458" width="7" style="15" customWidth="1"/>
    <col min="8459" max="8459" width="5.5703125" style="15" customWidth="1"/>
    <col min="8460" max="8461" width="10.42578125" style="15" customWidth="1"/>
    <col min="8462" max="8462" width="0" style="15" hidden="1" customWidth="1"/>
    <col min="8463" max="8463" width="10" style="15" customWidth="1"/>
    <col min="8464" max="8464" width="10.140625" style="15" customWidth="1"/>
    <col min="8465" max="8465" width="10" style="15" customWidth="1"/>
    <col min="8466" max="8472" width="2.42578125" style="15" customWidth="1"/>
    <col min="8473" max="8473" width="5.42578125" style="15" customWidth="1"/>
    <col min="8474" max="8474" width="6.85546875" style="15" customWidth="1"/>
    <col min="8475" max="8479" width="10.5703125" style="15" customWidth="1"/>
    <col min="8480" max="8480" width="42.42578125" style="15" customWidth="1"/>
    <col min="8481" max="8483" width="11.42578125" style="15"/>
    <col min="8484" max="8487" width="10.5703125" style="15" customWidth="1"/>
    <col min="8488" max="8708" width="11.42578125" style="15"/>
    <col min="8709" max="8709" width="4.42578125" style="15" customWidth="1"/>
    <col min="8710" max="8710" width="11.85546875" style="15" customWidth="1"/>
    <col min="8711" max="8711" width="4.140625" style="15" customWidth="1"/>
    <col min="8712" max="8712" width="3.140625" style="15" customWidth="1"/>
    <col min="8713" max="8713" width="3.42578125" style="15" customWidth="1"/>
    <col min="8714" max="8714" width="7" style="15" customWidth="1"/>
    <col min="8715" max="8715" width="5.5703125" style="15" customWidth="1"/>
    <col min="8716" max="8717" width="10.42578125" style="15" customWidth="1"/>
    <col min="8718" max="8718" width="0" style="15" hidden="1" customWidth="1"/>
    <col min="8719" max="8719" width="10" style="15" customWidth="1"/>
    <col min="8720" max="8720" width="10.140625" style="15" customWidth="1"/>
    <col min="8721" max="8721" width="10" style="15" customWidth="1"/>
    <col min="8722" max="8728" width="2.42578125" style="15" customWidth="1"/>
    <col min="8729" max="8729" width="5.42578125" style="15" customWidth="1"/>
    <col min="8730" max="8730" width="6.85546875" style="15" customWidth="1"/>
    <col min="8731" max="8735" width="10.5703125" style="15" customWidth="1"/>
    <col min="8736" max="8736" width="42.42578125" style="15" customWidth="1"/>
    <col min="8737" max="8739" width="11.42578125" style="15"/>
    <col min="8740" max="8743" width="10.5703125" style="15" customWidth="1"/>
    <col min="8744" max="8964" width="11.42578125" style="15"/>
    <col min="8965" max="8965" width="4.42578125" style="15" customWidth="1"/>
    <col min="8966" max="8966" width="11.85546875" style="15" customWidth="1"/>
    <col min="8967" max="8967" width="4.140625" style="15" customWidth="1"/>
    <col min="8968" max="8968" width="3.140625" style="15" customWidth="1"/>
    <col min="8969" max="8969" width="3.42578125" style="15" customWidth="1"/>
    <col min="8970" max="8970" width="7" style="15" customWidth="1"/>
    <col min="8971" max="8971" width="5.5703125" style="15" customWidth="1"/>
    <col min="8972" max="8973" width="10.42578125" style="15" customWidth="1"/>
    <col min="8974" max="8974" width="0" style="15" hidden="1" customWidth="1"/>
    <col min="8975" max="8975" width="10" style="15" customWidth="1"/>
    <col min="8976" max="8976" width="10.140625" style="15" customWidth="1"/>
    <col min="8977" max="8977" width="10" style="15" customWidth="1"/>
    <col min="8978" max="8984" width="2.42578125" style="15" customWidth="1"/>
    <col min="8985" max="8985" width="5.42578125" style="15" customWidth="1"/>
    <col min="8986" max="8986" width="6.85546875" style="15" customWidth="1"/>
    <col min="8987" max="8991" width="10.5703125" style="15" customWidth="1"/>
    <col min="8992" max="8992" width="42.42578125" style="15" customWidth="1"/>
    <col min="8993" max="8995" width="11.42578125" style="15"/>
    <col min="8996" max="8999" width="10.5703125" style="15" customWidth="1"/>
    <col min="9000" max="9220" width="11.42578125" style="15"/>
    <col min="9221" max="9221" width="4.42578125" style="15" customWidth="1"/>
    <col min="9222" max="9222" width="11.85546875" style="15" customWidth="1"/>
    <col min="9223" max="9223" width="4.140625" style="15" customWidth="1"/>
    <col min="9224" max="9224" width="3.140625" style="15" customWidth="1"/>
    <col min="9225" max="9225" width="3.42578125" style="15" customWidth="1"/>
    <col min="9226" max="9226" width="7" style="15" customWidth="1"/>
    <col min="9227" max="9227" width="5.5703125" style="15" customWidth="1"/>
    <col min="9228" max="9229" width="10.42578125" style="15" customWidth="1"/>
    <col min="9230" max="9230" width="0" style="15" hidden="1" customWidth="1"/>
    <col min="9231" max="9231" width="10" style="15" customWidth="1"/>
    <col min="9232" max="9232" width="10.140625" style="15" customWidth="1"/>
    <col min="9233" max="9233" width="10" style="15" customWidth="1"/>
    <col min="9234" max="9240" width="2.42578125" style="15" customWidth="1"/>
    <col min="9241" max="9241" width="5.42578125" style="15" customWidth="1"/>
    <col min="9242" max="9242" width="6.85546875" style="15" customWidth="1"/>
    <col min="9243" max="9247" width="10.5703125" style="15" customWidth="1"/>
    <col min="9248" max="9248" width="42.42578125" style="15" customWidth="1"/>
    <col min="9249" max="9251" width="11.42578125" style="15"/>
    <col min="9252" max="9255" width="10.5703125" style="15" customWidth="1"/>
    <col min="9256" max="9476" width="11.42578125" style="15"/>
    <col min="9477" max="9477" width="4.42578125" style="15" customWidth="1"/>
    <col min="9478" max="9478" width="11.85546875" style="15" customWidth="1"/>
    <col min="9479" max="9479" width="4.140625" style="15" customWidth="1"/>
    <col min="9480" max="9480" width="3.140625" style="15" customWidth="1"/>
    <col min="9481" max="9481" width="3.42578125" style="15" customWidth="1"/>
    <col min="9482" max="9482" width="7" style="15" customWidth="1"/>
    <col min="9483" max="9483" width="5.5703125" style="15" customWidth="1"/>
    <col min="9484" max="9485" width="10.42578125" style="15" customWidth="1"/>
    <col min="9486" max="9486" width="0" style="15" hidden="1" customWidth="1"/>
    <col min="9487" max="9487" width="10" style="15" customWidth="1"/>
    <col min="9488" max="9488" width="10.140625" style="15" customWidth="1"/>
    <col min="9489" max="9489" width="10" style="15" customWidth="1"/>
    <col min="9490" max="9496" width="2.42578125" style="15" customWidth="1"/>
    <col min="9497" max="9497" width="5.42578125" style="15" customWidth="1"/>
    <col min="9498" max="9498" width="6.85546875" style="15" customWidth="1"/>
    <col min="9499" max="9503" width="10.5703125" style="15" customWidth="1"/>
    <col min="9504" max="9504" width="42.42578125" style="15" customWidth="1"/>
    <col min="9505" max="9507" width="11.42578125" style="15"/>
    <col min="9508" max="9511" width="10.5703125" style="15" customWidth="1"/>
    <col min="9512" max="9732" width="11.42578125" style="15"/>
    <col min="9733" max="9733" width="4.42578125" style="15" customWidth="1"/>
    <col min="9734" max="9734" width="11.85546875" style="15" customWidth="1"/>
    <col min="9735" max="9735" width="4.140625" style="15" customWidth="1"/>
    <col min="9736" max="9736" width="3.140625" style="15" customWidth="1"/>
    <col min="9737" max="9737" width="3.42578125" style="15" customWidth="1"/>
    <col min="9738" max="9738" width="7" style="15" customWidth="1"/>
    <col min="9739" max="9739" width="5.5703125" style="15" customWidth="1"/>
    <col min="9740" max="9741" width="10.42578125" style="15" customWidth="1"/>
    <col min="9742" max="9742" width="0" style="15" hidden="1" customWidth="1"/>
    <col min="9743" max="9743" width="10" style="15" customWidth="1"/>
    <col min="9744" max="9744" width="10.140625" style="15" customWidth="1"/>
    <col min="9745" max="9745" width="10" style="15" customWidth="1"/>
    <col min="9746" max="9752" width="2.42578125" style="15" customWidth="1"/>
    <col min="9753" max="9753" width="5.42578125" style="15" customWidth="1"/>
    <col min="9754" max="9754" width="6.85546875" style="15" customWidth="1"/>
    <col min="9755" max="9759" width="10.5703125" style="15" customWidth="1"/>
    <col min="9760" max="9760" width="42.42578125" style="15" customWidth="1"/>
    <col min="9761" max="9763" width="11.42578125" style="15"/>
    <col min="9764" max="9767" width="10.5703125" style="15" customWidth="1"/>
    <col min="9768" max="9988" width="11.42578125" style="15"/>
    <col min="9989" max="9989" width="4.42578125" style="15" customWidth="1"/>
    <col min="9990" max="9990" width="11.85546875" style="15" customWidth="1"/>
    <col min="9991" max="9991" width="4.140625" style="15" customWidth="1"/>
    <col min="9992" max="9992" width="3.140625" style="15" customWidth="1"/>
    <col min="9993" max="9993" width="3.42578125" style="15" customWidth="1"/>
    <col min="9994" max="9994" width="7" style="15" customWidth="1"/>
    <col min="9995" max="9995" width="5.5703125" style="15" customWidth="1"/>
    <col min="9996" max="9997" width="10.42578125" style="15" customWidth="1"/>
    <col min="9998" max="9998" width="0" style="15" hidden="1" customWidth="1"/>
    <col min="9999" max="9999" width="10" style="15" customWidth="1"/>
    <col min="10000" max="10000" width="10.140625" style="15" customWidth="1"/>
    <col min="10001" max="10001" width="10" style="15" customWidth="1"/>
    <col min="10002" max="10008" width="2.42578125" style="15" customWidth="1"/>
    <col min="10009" max="10009" width="5.42578125" style="15" customWidth="1"/>
    <col min="10010" max="10010" width="6.85546875" style="15" customWidth="1"/>
    <col min="10011" max="10015" width="10.5703125" style="15" customWidth="1"/>
    <col min="10016" max="10016" width="42.42578125" style="15" customWidth="1"/>
    <col min="10017" max="10019" width="11.42578125" style="15"/>
    <col min="10020" max="10023" width="10.5703125" style="15" customWidth="1"/>
    <col min="10024" max="10244" width="11.42578125" style="15"/>
    <col min="10245" max="10245" width="4.42578125" style="15" customWidth="1"/>
    <col min="10246" max="10246" width="11.85546875" style="15" customWidth="1"/>
    <col min="10247" max="10247" width="4.140625" style="15" customWidth="1"/>
    <col min="10248" max="10248" width="3.140625" style="15" customWidth="1"/>
    <col min="10249" max="10249" width="3.42578125" style="15" customWidth="1"/>
    <col min="10250" max="10250" width="7" style="15" customWidth="1"/>
    <col min="10251" max="10251" width="5.5703125" style="15" customWidth="1"/>
    <col min="10252" max="10253" width="10.42578125" style="15" customWidth="1"/>
    <col min="10254" max="10254" width="0" style="15" hidden="1" customWidth="1"/>
    <col min="10255" max="10255" width="10" style="15" customWidth="1"/>
    <col min="10256" max="10256" width="10.140625" style="15" customWidth="1"/>
    <col min="10257" max="10257" width="10" style="15" customWidth="1"/>
    <col min="10258" max="10264" width="2.42578125" style="15" customWidth="1"/>
    <col min="10265" max="10265" width="5.42578125" style="15" customWidth="1"/>
    <col min="10266" max="10266" width="6.85546875" style="15" customWidth="1"/>
    <col min="10267" max="10271" width="10.5703125" style="15" customWidth="1"/>
    <col min="10272" max="10272" width="42.42578125" style="15" customWidth="1"/>
    <col min="10273" max="10275" width="11.42578125" style="15"/>
    <col min="10276" max="10279" width="10.5703125" style="15" customWidth="1"/>
    <col min="10280" max="10500" width="11.42578125" style="15"/>
    <col min="10501" max="10501" width="4.42578125" style="15" customWidth="1"/>
    <col min="10502" max="10502" width="11.85546875" style="15" customWidth="1"/>
    <col min="10503" max="10503" width="4.140625" style="15" customWidth="1"/>
    <col min="10504" max="10504" width="3.140625" style="15" customWidth="1"/>
    <col min="10505" max="10505" width="3.42578125" style="15" customWidth="1"/>
    <col min="10506" max="10506" width="7" style="15" customWidth="1"/>
    <col min="10507" max="10507" width="5.5703125" style="15" customWidth="1"/>
    <col min="10508" max="10509" width="10.42578125" style="15" customWidth="1"/>
    <col min="10510" max="10510" width="0" style="15" hidden="1" customWidth="1"/>
    <col min="10511" max="10511" width="10" style="15" customWidth="1"/>
    <col min="10512" max="10512" width="10.140625" style="15" customWidth="1"/>
    <col min="10513" max="10513" width="10" style="15" customWidth="1"/>
    <col min="10514" max="10520" width="2.42578125" style="15" customWidth="1"/>
    <col min="10521" max="10521" width="5.42578125" style="15" customWidth="1"/>
    <col min="10522" max="10522" width="6.85546875" style="15" customWidth="1"/>
    <col min="10523" max="10527" width="10.5703125" style="15" customWidth="1"/>
    <col min="10528" max="10528" width="42.42578125" style="15" customWidth="1"/>
    <col min="10529" max="10531" width="11.42578125" style="15"/>
    <col min="10532" max="10535" width="10.5703125" style="15" customWidth="1"/>
    <col min="10536" max="10756" width="11.42578125" style="15"/>
    <col min="10757" max="10757" width="4.42578125" style="15" customWidth="1"/>
    <col min="10758" max="10758" width="11.85546875" style="15" customWidth="1"/>
    <col min="10759" max="10759" width="4.140625" style="15" customWidth="1"/>
    <col min="10760" max="10760" width="3.140625" style="15" customWidth="1"/>
    <col min="10761" max="10761" width="3.42578125" style="15" customWidth="1"/>
    <col min="10762" max="10762" width="7" style="15" customWidth="1"/>
    <col min="10763" max="10763" width="5.5703125" style="15" customWidth="1"/>
    <col min="10764" max="10765" width="10.42578125" style="15" customWidth="1"/>
    <col min="10766" max="10766" width="0" style="15" hidden="1" customWidth="1"/>
    <col min="10767" max="10767" width="10" style="15" customWidth="1"/>
    <col min="10768" max="10768" width="10.140625" style="15" customWidth="1"/>
    <col min="10769" max="10769" width="10" style="15" customWidth="1"/>
    <col min="10770" max="10776" width="2.42578125" style="15" customWidth="1"/>
    <col min="10777" max="10777" width="5.42578125" style="15" customWidth="1"/>
    <col min="10778" max="10778" width="6.85546875" style="15" customWidth="1"/>
    <col min="10779" max="10783" width="10.5703125" style="15" customWidth="1"/>
    <col min="10784" max="10784" width="42.42578125" style="15" customWidth="1"/>
    <col min="10785" max="10787" width="11.42578125" style="15"/>
    <col min="10788" max="10791" width="10.5703125" style="15" customWidth="1"/>
    <col min="10792" max="11012" width="11.42578125" style="15"/>
    <col min="11013" max="11013" width="4.42578125" style="15" customWidth="1"/>
    <col min="11014" max="11014" width="11.85546875" style="15" customWidth="1"/>
    <col min="11015" max="11015" width="4.140625" style="15" customWidth="1"/>
    <col min="11016" max="11016" width="3.140625" style="15" customWidth="1"/>
    <col min="11017" max="11017" width="3.42578125" style="15" customWidth="1"/>
    <col min="11018" max="11018" width="7" style="15" customWidth="1"/>
    <col min="11019" max="11019" width="5.5703125" style="15" customWidth="1"/>
    <col min="11020" max="11021" width="10.42578125" style="15" customWidth="1"/>
    <col min="11022" max="11022" width="0" style="15" hidden="1" customWidth="1"/>
    <col min="11023" max="11023" width="10" style="15" customWidth="1"/>
    <col min="11024" max="11024" width="10.140625" style="15" customWidth="1"/>
    <col min="11025" max="11025" width="10" style="15" customWidth="1"/>
    <col min="11026" max="11032" width="2.42578125" style="15" customWidth="1"/>
    <col min="11033" max="11033" width="5.42578125" style="15" customWidth="1"/>
    <col min="11034" max="11034" width="6.85546875" style="15" customWidth="1"/>
    <col min="11035" max="11039" width="10.5703125" style="15" customWidth="1"/>
    <col min="11040" max="11040" width="42.42578125" style="15" customWidth="1"/>
    <col min="11041" max="11043" width="11.42578125" style="15"/>
    <col min="11044" max="11047" width="10.5703125" style="15" customWidth="1"/>
    <col min="11048" max="11268" width="11.42578125" style="15"/>
    <col min="11269" max="11269" width="4.42578125" style="15" customWidth="1"/>
    <col min="11270" max="11270" width="11.85546875" style="15" customWidth="1"/>
    <col min="11271" max="11271" width="4.140625" style="15" customWidth="1"/>
    <col min="11272" max="11272" width="3.140625" style="15" customWidth="1"/>
    <col min="11273" max="11273" width="3.42578125" style="15" customWidth="1"/>
    <col min="11274" max="11274" width="7" style="15" customWidth="1"/>
    <col min="11275" max="11275" width="5.5703125" style="15" customWidth="1"/>
    <col min="11276" max="11277" width="10.42578125" style="15" customWidth="1"/>
    <col min="11278" max="11278" width="0" style="15" hidden="1" customWidth="1"/>
    <col min="11279" max="11279" width="10" style="15" customWidth="1"/>
    <col min="11280" max="11280" width="10.140625" style="15" customWidth="1"/>
    <col min="11281" max="11281" width="10" style="15" customWidth="1"/>
    <col min="11282" max="11288" width="2.42578125" style="15" customWidth="1"/>
    <col min="11289" max="11289" width="5.42578125" style="15" customWidth="1"/>
    <col min="11290" max="11290" width="6.85546875" style="15" customWidth="1"/>
    <col min="11291" max="11295" width="10.5703125" style="15" customWidth="1"/>
    <col min="11296" max="11296" width="42.42578125" style="15" customWidth="1"/>
    <col min="11297" max="11299" width="11.42578125" style="15"/>
    <col min="11300" max="11303" width="10.5703125" style="15" customWidth="1"/>
    <col min="11304" max="11524" width="11.42578125" style="15"/>
    <col min="11525" max="11525" width="4.42578125" style="15" customWidth="1"/>
    <col min="11526" max="11526" width="11.85546875" style="15" customWidth="1"/>
    <col min="11527" max="11527" width="4.140625" style="15" customWidth="1"/>
    <col min="11528" max="11528" width="3.140625" style="15" customWidth="1"/>
    <col min="11529" max="11529" width="3.42578125" style="15" customWidth="1"/>
    <col min="11530" max="11530" width="7" style="15" customWidth="1"/>
    <col min="11531" max="11531" width="5.5703125" style="15" customWidth="1"/>
    <col min="11532" max="11533" width="10.42578125" style="15" customWidth="1"/>
    <col min="11534" max="11534" width="0" style="15" hidden="1" customWidth="1"/>
    <col min="11535" max="11535" width="10" style="15" customWidth="1"/>
    <col min="11536" max="11536" width="10.140625" style="15" customWidth="1"/>
    <col min="11537" max="11537" width="10" style="15" customWidth="1"/>
    <col min="11538" max="11544" width="2.42578125" style="15" customWidth="1"/>
    <col min="11545" max="11545" width="5.42578125" style="15" customWidth="1"/>
    <col min="11546" max="11546" width="6.85546875" style="15" customWidth="1"/>
    <col min="11547" max="11551" width="10.5703125" style="15" customWidth="1"/>
    <col min="11552" max="11552" width="42.42578125" style="15" customWidth="1"/>
    <col min="11553" max="11555" width="11.42578125" style="15"/>
    <col min="11556" max="11559" width="10.5703125" style="15" customWidth="1"/>
    <col min="11560" max="11780" width="11.42578125" style="15"/>
    <col min="11781" max="11781" width="4.42578125" style="15" customWidth="1"/>
    <col min="11782" max="11782" width="11.85546875" style="15" customWidth="1"/>
    <col min="11783" max="11783" width="4.140625" style="15" customWidth="1"/>
    <col min="11784" max="11784" width="3.140625" style="15" customWidth="1"/>
    <col min="11785" max="11785" width="3.42578125" style="15" customWidth="1"/>
    <col min="11786" max="11786" width="7" style="15" customWidth="1"/>
    <col min="11787" max="11787" width="5.5703125" style="15" customWidth="1"/>
    <col min="11788" max="11789" width="10.42578125" style="15" customWidth="1"/>
    <col min="11790" max="11790" width="0" style="15" hidden="1" customWidth="1"/>
    <col min="11791" max="11791" width="10" style="15" customWidth="1"/>
    <col min="11792" max="11792" width="10.140625" style="15" customWidth="1"/>
    <col min="11793" max="11793" width="10" style="15" customWidth="1"/>
    <col min="11794" max="11800" width="2.42578125" style="15" customWidth="1"/>
    <col min="11801" max="11801" width="5.42578125" style="15" customWidth="1"/>
    <col min="11802" max="11802" width="6.85546875" style="15" customWidth="1"/>
    <col min="11803" max="11807" width="10.5703125" style="15" customWidth="1"/>
    <col min="11808" max="11808" width="42.42578125" style="15" customWidth="1"/>
    <col min="11809" max="11811" width="11.42578125" style="15"/>
    <col min="11812" max="11815" width="10.5703125" style="15" customWidth="1"/>
    <col min="11816" max="12036" width="11.42578125" style="15"/>
    <col min="12037" max="12037" width="4.42578125" style="15" customWidth="1"/>
    <col min="12038" max="12038" width="11.85546875" style="15" customWidth="1"/>
    <col min="12039" max="12039" width="4.140625" style="15" customWidth="1"/>
    <col min="12040" max="12040" width="3.140625" style="15" customWidth="1"/>
    <col min="12041" max="12041" width="3.42578125" style="15" customWidth="1"/>
    <col min="12042" max="12042" width="7" style="15" customWidth="1"/>
    <col min="12043" max="12043" width="5.5703125" style="15" customWidth="1"/>
    <col min="12044" max="12045" width="10.42578125" style="15" customWidth="1"/>
    <col min="12046" max="12046" width="0" style="15" hidden="1" customWidth="1"/>
    <col min="12047" max="12047" width="10" style="15" customWidth="1"/>
    <col min="12048" max="12048" width="10.140625" style="15" customWidth="1"/>
    <col min="12049" max="12049" width="10" style="15" customWidth="1"/>
    <col min="12050" max="12056" width="2.42578125" style="15" customWidth="1"/>
    <col min="12057" max="12057" width="5.42578125" style="15" customWidth="1"/>
    <col min="12058" max="12058" width="6.85546875" style="15" customWidth="1"/>
    <col min="12059" max="12063" width="10.5703125" style="15" customWidth="1"/>
    <col min="12064" max="12064" width="42.42578125" style="15" customWidth="1"/>
    <col min="12065" max="12067" width="11.42578125" style="15"/>
    <col min="12068" max="12071" width="10.5703125" style="15" customWidth="1"/>
    <col min="12072" max="12292" width="11.42578125" style="15"/>
    <col min="12293" max="12293" width="4.42578125" style="15" customWidth="1"/>
    <col min="12294" max="12294" width="11.85546875" style="15" customWidth="1"/>
    <col min="12295" max="12295" width="4.140625" style="15" customWidth="1"/>
    <col min="12296" max="12296" width="3.140625" style="15" customWidth="1"/>
    <col min="12297" max="12297" width="3.42578125" style="15" customWidth="1"/>
    <col min="12298" max="12298" width="7" style="15" customWidth="1"/>
    <col min="12299" max="12299" width="5.5703125" style="15" customWidth="1"/>
    <col min="12300" max="12301" width="10.42578125" style="15" customWidth="1"/>
    <col min="12302" max="12302" width="0" style="15" hidden="1" customWidth="1"/>
    <col min="12303" max="12303" width="10" style="15" customWidth="1"/>
    <col min="12304" max="12304" width="10.140625" style="15" customWidth="1"/>
    <col min="12305" max="12305" width="10" style="15" customWidth="1"/>
    <col min="12306" max="12312" width="2.42578125" style="15" customWidth="1"/>
    <col min="12313" max="12313" width="5.42578125" style="15" customWidth="1"/>
    <col min="12314" max="12314" width="6.85546875" style="15" customWidth="1"/>
    <col min="12315" max="12319" width="10.5703125" style="15" customWidth="1"/>
    <col min="12320" max="12320" width="42.42578125" style="15" customWidth="1"/>
    <col min="12321" max="12323" width="11.42578125" style="15"/>
    <col min="12324" max="12327" width="10.5703125" style="15" customWidth="1"/>
    <col min="12328" max="12548" width="11.42578125" style="15"/>
    <col min="12549" max="12549" width="4.42578125" style="15" customWidth="1"/>
    <col min="12550" max="12550" width="11.85546875" style="15" customWidth="1"/>
    <col min="12551" max="12551" width="4.140625" style="15" customWidth="1"/>
    <col min="12552" max="12552" width="3.140625" style="15" customWidth="1"/>
    <col min="12553" max="12553" width="3.42578125" style="15" customWidth="1"/>
    <col min="12554" max="12554" width="7" style="15" customWidth="1"/>
    <col min="12555" max="12555" width="5.5703125" style="15" customWidth="1"/>
    <col min="12556" max="12557" width="10.42578125" style="15" customWidth="1"/>
    <col min="12558" max="12558" width="0" style="15" hidden="1" customWidth="1"/>
    <col min="12559" max="12559" width="10" style="15" customWidth="1"/>
    <col min="12560" max="12560" width="10.140625" style="15" customWidth="1"/>
    <col min="12561" max="12561" width="10" style="15" customWidth="1"/>
    <col min="12562" max="12568" width="2.42578125" style="15" customWidth="1"/>
    <col min="12569" max="12569" width="5.42578125" style="15" customWidth="1"/>
    <col min="12570" max="12570" width="6.85546875" style="15" customWidth="1"/>
    <col min="12571" max="12575" width="10.5703125" style="15" customWidth="1"/>
    <col min="12576" max="12576" width="42.42578125" style="15" customWidth="1"/>
    <col min="12577" max="12579" width="11.42578125" style="15"/>
    <col min="12580" max="12583" width="10.5703125" style="15" customWidth="1"/>
    <col min="12584" max="12804" width="11.42578125" style="15"/>
    <col min="12805" max="12805" width="4.42578125" style="15" customWidth="1"/>
    <col min="12806" max="12806" width="11.85546875" style="15" customWidth="1"/>
    <col min="12807" max="12807" width="4.140625" style="15" customWidth="1"/>
    <col min="12808" max="12808" width="3.140625" style="15" customWidth="1"/>
    <col min="12809" max="12809" width="3.42578125" style="15" customWidth="1"/>
    <col min="12810" max="12810" width="7" style="15" customWidth="1"/>
    <col min="12811" max="12811" width="5.5703125" style="15" customWidth="1"/>
    <col min="12812" max="12813" width="10.42578125" style="15" customWidth="1"/>
    <col min="12814" max="12814" width="0" style="15" hidden="1" customWidth="1"/>
    <col min="12815" max="12815" width="10" style="15" customWidth="1"/>
    <col min="12816" max="12816" width="10.140625" style="15" customWidth="1"/>
    <col min="12817" max="12817" width="10" style="15" customWidth="1"/>
    <col min="12818" max="12824" width="2.42578125" style="15" customWidth="1"/>
    <col min="12825" max="12825" width="5.42578125" style="15" customWidth="1"/>
    <col min="12826" max="12826" width="6.85546875" style="15" customWidth="1"/>
    <col min="12827" max="12831" width="10.5703125" style="15" customWidth="1"/>
    <col min="12832" max="12832" width="42.42578125" style="15" customWidth="1"/>
    <col min="12833" max="12835" width="11.42578125" style="15"/>
    <col min="12836" max="12839" width="10.5703125" style="15" customWidth="1"/>
    <col min="12840" max="13060" width="11.42578125" style="15"/>
    <col min="13061" max="13061" width="4.42578125" style="15" customWidth="1"/>
    <col min="13062" max="13062" width="11.85546875" style="15" customWidth="1"/>
    <col min="13063" max="13063" width="4.140625" style="15" customWidth="1"/>
    <col min="13064" max="13064" width="3.140625" style="15" customWidth="1"/>
    <col min="13065" max="13065" width="3.42578125" style="15" customWidth="1"/>
    <col min="13066" max="13066" width="7" style="15" customWidth="1"/>
    <col min="13067" max="13067" width="5.5703125" style="15" customWidth="1"/>
    <col min="13068" max="13069" width="10.42578125" style="15" customWidth="1"/>
    <col min="13070" max="13070" width="0" style="15" hidden="1" customWidth="1"/>
    <col min="13071" max="13071" width="10" style="15" customWidth="1"/>
    <col min="13072" max="13072" width="10.140625" style="15" customWidth="1"/>
    <col min="13073" max="13073" width="10" style="15" customWidth="1"/>
    <col min="13074" max="13080" width="2.42578125" style="15" customWidth="1"/>
    <col min="13081" max="13081" width="5.42578125" style="15" customWidth="1"/>
    <col min="13082" max="13082" width="6.85546875" style="15" customWidth="1"/>
    <col min="13083" max="13087" width="10.5703125" style="15" customWidth="1"/>
    <col min="13088" max="13088" width="42.42578125" style="15" customWidth="1"/>
    <col min="13089" max="13091" width="11.42578125" style="15"/>
    <col min="13092" max="13095" width="10.5703125" style="15" customWidth="1"/>
    <col min="13096" max="13316" width="11.42578125" style="15"/>
    <col min="13317" max="13317" width="4.42578125" style="15" customWidth="1"/>
    <col min="13318" max="13318" width="11.85546875" style="15" customWidth="1"/>
    <col min="13319" max="13319" width="4.140625" style="15" customWidth="1"/>
    <col min="13320" max="13320" width="3.140625" style="15" customWidth="1"/>
    <col min="13321" max="13321" width="3.42578125" style="15" customWidth="1"/>
    <col min="13322" max="13322" width="7" style="15" customWidth="1"/>
    <col min="13323" max="13323" width="5.5703125" style="15" customWidth="1"/>
    <col min="13324" max="13325" width="10.42578125" style="15" customWidth="1"/>
    <col min="13326" max="13326" width="0" style="15" hidden="1" customWidth="1"/>
    <col min="13327" max="13327" width="10" style="15" customWidth="1"/>
    <col min="13328" max="13328" width="10.140625" style="15" customWidth="1"/>
    <col min="13329" max="13329" width="10" style="15" customWidth="1"/>
    <col min="13330" max="13336" width="2.42578125" style="15" customWidth="1"/>
    <col min="13337" max="13337" width="5.42578125" style="15" customWidth="1"/>
    <col min="13338" max="13338" width="6.85546875" style="15" customWidth="1"/>
    <col min="13339" max="13343" width="10.5703125" style="15" customWidth="1"/>
    <col min="13344" max="13344" width="42.42578125" style="15" customWidth="1"/>
    <col min="13345" max="13347" width="11.42578125" style="15"/>
    <col min="13348" max="13351" width="10.5703125" style="15" customWidth="1"/>
    <col min="13352" max="13572" width="11.42578125" style="15"/>
    <col min="13573" max="13573" width="4.42578125" style="15" customWidth="1"/>
    <col min="13574" max="13574" width="11.85546875" style="15" customWidth="1"/>
    <col min="13575" max="13575" width="4.140625" style="15" customWidth="1"/>
    <col min="13576" max="13576" width="3.140625" style="15" customWidth="1"/>
    <col min="13577" max="13577" width="3.42578125" style="15" customWidth="1"/>
    <col min="13578" max="13578" width="7" style="15" customWidth="1"/>
    <col min="13579" max="13579" width="5.5703125" style="15" customWidth="1"/>
    <col min="13580" max="13581" width="10.42578125" style="15" customWidth="1"/>
    <col min="13582" max="13582" width="0" style="15" hidden="1" customWidth="1"/>
    <col min="13583" max="13583" width="10" style="15" customWidth="1"/>
    <col min="13584" max="13584" width="10.140625" style="15" customWidth="1"/>
    <col min="13585" max="13585" width="10" style="15" customWidth="1"/>
    <col min="13586" max="13592" width="2.42578125" style="15" customWidth="1"/>
    <col min="13593" max="13593" width="5.42578125" style="15" customWidth="1"/>
    <col min="13594" max="13594" width="6.85546875" style="15" customWidth="1"/>
    <col min="13595" max="13599" width="10.5703125" style="15" customWidth="1"/>
    <col min="13600" max="13600" width="42.42578125" style="15" customWidth="1"/>
    <col min="13601" max="13603" width="11.42578125" style="15"/>
    <col min="13604" max="13607" width="10.5703125" style="15" customWidth="1"/>
    <col min="13608" max="13828" width="11.42578125" style="15"/>
    <col min="13829" max="13829" width="4.42578125" style="15" customWidth="1"/>
    <col min="13830" max="13830" width="11.85546875" style="15" customWidth="1"/>
    <col min="13831" max="13831" width="4.140625" style="15" customWidth="1"/>
    <col min="13832" max="13832" width="3.140625" style="15" customWidth="1"/>
    <col min="13833" max="13833" width="3.42578125" style="15" customWidth="1"/>
    <col min="13834" max="13834" width="7" style="15" customWidth="1"/>
    <col min="13835" max="13835" width="5.5703125" style="15" customWidth="1"/>
    <col min="13836" max="13837" width="10.42578125" style="15" customWidth="1"/>
    <col min="13838" max="13838" width="0" style="15" hidden="1" customWidth="1"/>
    <col min="13839" max="13839" width="10" style="15" customWidth="1"/>
    <col min="13840" max="13840" width="10.140625" style="15" customWidth="1"/>
    <col min="13841" max="13841" width="10" style="15" customWidth="1"/>
    <col min="13842" max="13848" width="2.42578125" style="15" customWidth="1"/>
    <col min="13849" max="13849" width="5.42578125" style="15" customWidth="1"/>
    <col min="13850" max="13850" width="6.85546875" style="15" customWidth="1"/>
    <col min="13851" max="13855" width="10.5703125" style="15" customWidth="1"/>
    <col min="13856" max="13856" width="42.42578125" style="15" customWidth="1"/>
    <col min="13857" max="13859" width="11.42578125" style="15"/>
    <col min="13860" max="13863" width="10.5703125" style="15" customWidth="1"/>
    <col min="13864" max="14084" width="11.42578125" style="15"/>
    <col min="14085" max="14085" width="4.42578125" style="15" customWidth="1"/>
    <col min="14086" max="14086" width="11.85546875" style="15" customWidth="1"/>
    <col min="14087" max="14087" width="4.140625" style="15" customWidth="1"/>
    <col min="14088" max="14088" width="3.140625" style="15" customWidth="1"/>
    <col min="14089" max="14089" width="3.42578125" style="15" customWidth="1"/>
    <col min="14090" max="14090" width="7" style="15" customWidth="1"/>
    <col min="14091" max="14091" width="5.5703125" style="15" customWidth="1"/>
    <col min="14092" max="14093" width="10.42578125" style="15" customWidth="1"/>
    <col min="14094" max="14094" width="0" style="15" hidden="1" customWidth="1"/>
    <col min="14095" max="14095" width="10" style="15" customWidth="1"/>
    <col min="14096" max="14096" width="10.140625" style="15" customWidth="1"/>
    <col min="14097" max="14097" width="10" style="15" customWidth="1"/>
    <col min="14098" max="14104" width="2.42578125" style="15" customWidth="1"/>
    <col min="14105" max="14105" width="5.42578125" style="15" customWidth="1"/>
    <col min="14106" max="14106" width="6.85546875" style="15" customWidth="1"/>
    <col min="14107" max="14111" width="10.5703125" style="15" customWidth="1"/>
    <col min="14112" max="14112" width="42.42578125" style="15" customWidth="1"/>
    <col min="14113" max="14115" width="11.42578125" style="15"/>
    <col min="14116" max="14119" width="10.5703125" style="15" customWidth="1"/>
    <col min="14120" max="14340" width="11.42578125" style="15"/>
    <col min="14341" max="14341" width="4.42578125" style="15" customWidth="1"/>
    <col min="14342" max="14342" width="11.85546875" style="15" customWidth="1"/>
    <col min="14343" max="14343" width="4.140625" style="15" customWidth="1"/>
    <col min="14344" max="14344" width="3.140625" style="15" customWidth="1"/>
    <col min="14345" max="14345" width="3.42578125" style="15" customWidth="1"/>
    <col min="14346" max="14346" width="7" style="15" customWidth="1"/>
    <col min="14347" max="14347" width="5.5703125" style="15" customWidth="1"/>
    <col min="14348" max="14349" width="10.42578125" style="15" customWidth="1"/>
    <col min="14350" max="14350" width="0" style="15" hidden="1" customWidth="1"/>
    <col min="14351" max="14351" width="10" style="15" customWidth="1"/>
    <col min="14352" max="14352" width="10.140625" style="15" customWidth="1"/>
    <col min="14353" max="14353" width="10" style="15" customWidth="1"/>
    <col min="14354" max="14360" width="2.42578125" style="15" customWidth="1"/>
    <col min="14361" max="14361" width="5.42578125" style="15" customWidth="1"/>
    <col min="14362" max="14362" width="6.85546875" style="15" customWidth="1"/>
    <col min="14363" max="14367" width="10.5703125" style="15" customWidth="1"/>
    <col min="14368" max="14368" width="42.42578125" style="15" customWidth="1"/>
    <col min="14369" max="14371" width="11.42578125" style="15"/>
    <col min="14372" max="14375" width="10.5703125" style="15" customWidth="1"/>
    <col min="14376" max="14596" width="11.42578125" style="15"/>
    <col min="14597" max="14597" width="4.42578125" style="15" customWidth="1"/>
    <col min="14598" max="14598" width="11.85546875" style="15" customWidth="1"/>
    <col min="14599" max="14599" width="4.140625" style="15" customWidth="1"/>
    <col min="14600" max="14600" width="3.140625" style="15" customWidth="1"/>
    <col min="14601" max="14601" width="3.42578125" style="15" customWidth="1"/>
    <col min="14602" max="14602" width="7" style="15" customWidth="1"/>
    <col min="14603" max="14603" width="5.5703125" style="15" customWidth="1"/>
    <col min="14604" max="14605" width="10.42578125" style="15" customWidth="1"/>
    <col min="14606" max="14606" width="0" style="15" hidden="1" customWidth="1"/>
    <col min="14607" max="14607" width="10" style="15" customWidth="1"/>
    <col min="14608" max="14608" width="10.140625" style="15" customWidth="1"/>
    <col min="14609" max="14609" width="10" style="15" customWidth="1"/>
    <col min="14610" max="14616" width="2.42578125" style="15" customWidth="1"/>
    <col min="14617" max="14617" width="5.42578125" style="15" customWidth="1"/>
    <col min="14618" max="14618" width="6.85546875" style="15" customWidth="1"/>
    <col min="14619" max="14623" width="10.5703125" style="15" customWidth="1"/>
    <col min="14624" max="14624" width="42.42578125" style="15" customWidth="1"/>
    <col min="14625" max="14627" width="11.42578125" style="15"/>
    <col min="14628" max="14631" width="10.5703125" style="15" customWidth="1"/>
    <col min="14632" max="14852" width="11.42578125" style="15"/>
    <col min="14853" max="14853" width="4.42578125" style="15" customWidth="1"/>
    <col min="14854" max="14854" width="11.85546875" style="15" customWidth="1"/>
    <col min="14855" max="14855" width="4.140625" style="15" customWidth="1"/>
    <col min="14856" max="14856" width="3.140625" style="15" customWidth="1"/>
    <col min="14857" max="14857" width="3.42578125" style="15" customWidth="1"/>
    <col min="14858" max="14858" width="7" style="15" customWidth="1"/>
    <col min="14859" max="14859" width="5.5703125" style="15" customWidth="1"/>
    <col min="14860" max="14861" width="10.42578125" style="15" customWidth="1"/>
    <col min="14862" max="14862" width="0" style="15" hidden="1" customWidth="1"/>
    <col min="14863" max="14863" width="10" style="15" customWidth="1"/>
    <col min="14864" max="14864" width="10.140625" style="15" customWidth="1"/>
    <col min="14865" max="14865" width="10" style="15" customWidth="1"/>
    <col min="14866" max="14872" width="2.42578125" style="15" customWidth="1"/>
    <col min="14873" max="14873" width="5.42578125" style="15" customWidth="1"/>
    <col min="14874" max="14874" width="6.85546875" style="15" customWidth="1"/>
    <col min="14875" max="14879" width="10.5703125" style="15" customWidth="1"/>
    <col min="14880" max="14880" width="42.42578125" style="15" customWidth="1"/>
    <col min="14881" max="14883" width="11.42578125" style="15"/>
    <col min="14884" max="14887" width="10.5703125" style="15" customWidth="1"/>
    <col min="14888" max="15108" width="11.42578125" style="15"/>
    <col min="15109" max="15109" width="4.42578125" style="15" customWidth="1"/>
    <col min="15110" max="15110" width="11.85546875" style="15" customWidth="1"/>
    <col min="15111" max="15111" width="4.140625" style="15" customWidth="1"/>
    <col min="15112" max="15112" width="3.140625" style="15" customWidth="1"/>
    <col min="15113" max="15113" width="3.42578125" style="15" customWidth="1"/>
    <col min="15114" max="15114" width="7" style="15" customWidth="1"/>
    <col min="15115" max="15115" width="5.5703125" style="15" customWidth="1"/>
    <col min="15116" max="15117" width="10.42578125" style="15" customWidth="1"/>
    <col min="15118" max="15118" width="0" style="15" hidden="1" customWidth="1"/>
    <col min="15119" max="15119" width="10" style="15" customWidth="1"/>
    <col min="15120" max="15120" width="10.140625" style="15" customWidth="1"/>
    <col min="15121" max="15121" width="10" style="15" customWidth="1"/>
    <col min="15122" max="15128" width="2.42578125" style="15" customWidth="1"/>
    <col min="15129" max="15129" width="5.42578125" style="15" customWidth="1"/>
    <col min="15130" max="15130" width="6.85546875" style="15" customWidth="1"/>
    <col min="15131" max="15135" width="10.5703125" style="15" customWidth="1"/>
    <col min="15136" max="15136" width="42.42578125" style="15" customWidth="1"/>
    <col min="15137" max="15139" width="11.42578125" style="15"/>
    <col min="15140" max="15143" width="10.5703125" style="15" customWidth="1"/>
    <col min="15144" max="15364" width="11.42578125" style="15"/>
    <col min="15365" max="15365" width="4.42578125" style="15" customWidth="1"/>
    <col min="15366" max="15366" width="11.85546875" style="15" customWidth="1"/>
    <col min="15367" max="15367" width="4.140625" style="15" customWidth="1"/>
    <col min="15368" max="15368" width="3.140625" style="15" customWidth="1"/>
    <col min="15369" max="15369" width="3.42578125" style="15" customWidth="1"/>
    <col min="15370" max="15370" width="7" style="15" customWidth="1"/>
    <col min="15371" max="15371" width="5.5703125" style="15" customWidth="1"/>
    <col min="15372" max="15373" width="10.42578125" style="15" customWidth="1"/>
    <col min="15374" max="15374" width="0" style="15" hidden="1" customWidth="1"/>
    <col min="15375" max="15375" width="10" style="15" customWidth="1"/>
    <col min="15376" max="15376" width="10.140625" style="15" customWidth="1"/>
    <col min="15377" max="15377" width="10" style="15" customWidth="1"/>
    <col min="15378" max="15384" width="2.42578125" style="15" customWidth="1"/>
    <col min="15385" max="15385" width="5.42578125" style="15" customWidth="1"/>
    <col min="15386" max="15386" width="6.85546875" style="15" customWidth="1"/>
    <col min="15387" max="15391" width="10.5703125" style="15" customWidth="1"/>
    <col min="15392" max="15392" width="42.42578125" style="15" customWidth="1"/>
    <col min="15393" max="15395" width="11.42578125" style="15"/>
    <col min="15396" max="15399" width="10.5703125" style="15" customWidth="1"/>
    <col min="15400" max="15620" width="11.42578125" style="15"/>
    <col min="15621" max="15621" width="4.42578125" style="15" customWidth="1"/>
    <col min="15622" max="15622" width="11.85546875" style="15" customWidth="1"/>
    <col min="15623" max="15623" width="4.140625" style="15" customWidth="1"/>
    <col min="15624" max="15624" width="3.140625" style="15" customWidth="1"/>
    <col min="15625" max="15625" width="3.42578125" style="15" customWidth="1"/>
    <col min="15626" max="15626" width="7" style="15" customWidth="1"/>
    <col min="15627" max="15627" width="5.5703125" style="15" customWidth="1"/>
    <col min="15628" max="15629" width="10.42578125" style="15" customWidth="1"/>
    <col min="15630" max="15630" width="0" style="15" hidden="1" customWidth="1"/>
    <col min="15631" max="15631" width="10" style="15" customWidth="1"/>
    <col min="15632" max="15632" width="10.140625" style="15" customWidth="1"/>
    <col min="15633" max="15633" width="10" style="15" customWidth="1"/>
    <col min="15634" max="15640" width="2.42578125" style="15" customWidth="1"/>
    <col min="15641" max="15641" width="5.42578125" style="15" customWidth="1"/>
    <col min="15642" max="15642" width="6.85546875" style="15" customWidth="1"/>
    <col min="15643" max="15647" width="10.5703125" style="15" customWidth="1"/>
    <col min="15648" max="15648" width="42.42578125" style="15" customWidth="1"/>
    <col min="15649" max="15651" width="11.42578125" style="15"/>
    <col min="15652" max="15655" width="10.5703125" style="15" customWidth="1"/>
    <col min="15656" max="15876" width="11.42578125" style="15"/>
    <col min="15877" max="15877" width="4.42578125" style="15" customWidth="1"/>
    <col min="15878" max="15878" width="11.85546875" style="15" customWidth="1"/>
    <col min="15879" max="15879" width="4.140625" style="15" customWidth="1"/>
    <col min="15880" max="15880" width="3.140625" style="15" customWidth="1"/>
    <col min="15881" max="15881" width="3.42578125" style="15" customWidth="1"/>
    <col min="15882" max="15882" width="7" style="15" customWidth="1"/>
    <col min="15883" max="15883" width="5.5703125" style="15" customWidth="1"/>
    <col min="15884" max="15885" width="10.42578125" style="15" customWidth="1"/>
    <col min="15886" max="15886" width="0" style="15" hidden="1" customWidth="1"/>
    <col min="15887" max="15887" width="10" style="15" customWidth="1"/>
    <col min="15888" max="15888" width="10.140625" style="15" customWidth="1"/>
    <col min="15889" max="15889" width="10" style="15" customWidth="1"/>
    <col min="15890" max="15896" width="2.42578125" style="15" customWidth="1"/>
    <col min="15897" max="15897" width="5.42578125" style="15" customWidth="1"/>
    <col min="15898" max="15898" width="6.85546875" style="15" customWidth="1"/>
    <col min="15899" max="15903" width="10.5703125" style="15" customWidth="1"/>
    <col min="15904" max="15904" width="42.42578125" style="15" customWidth="1"/>
    <col min="15905" max="15907" width="11.42578125" style="15"/>
    <col min="15908" max="15911" width="10.5703125" style="15" customWidth="1"/>
    <col min="15912" max="16132" width="11.42578125" style="15"/>
    <col min="16133" max="16133" width="4.42578125" style="15" customWidth="1"/>
    <col min="16134" max="16134" width="11.85546875" style="15" customWidth="1"/>
    <col min="16135" max="16135" width="4.140625" style="15" customWidth="1"/>
    <col min="16136" max="16136" width="3.140625" style="15" customWidth="1"/>
    <col min="16137" max="16137" width="3.42578125" style="15" customWidth="1"/>
    <col min="16138" max="16138" width="7" style="15" customWidth="1"/>
    <col min="16139" max="16139" width="5.5703125" style="15" customWidth="1"/>
    <col min="16140" max="16141" width="10.42578125" style="15" customWidth="1"/>
    <col min="16142" max="16142" width="0" style="15" hidden="1" customWidth="1"/>
    <col min="16143" max="16143" width="10" style="15" customWidth="1"/>
    <col min="16144" max="16144" width="10.140625" style="15" customWidth="1"/>
    <col min="16145" max="16145" width="10" style="15" customWidth="1"/>
    <col min="16146" max="16152" width="2.42578125" style="15" customWidth="1"/>
    <col min="16153" max="16153" width="5.42578125" style="15" customWidth="1"/>
    <col min="16154" max="16154" width="6.85546875" style="15" customWidth="1"/>
    <col min="16155" max="16159" width="10.5703125" style="15" customWidth="1"/>
    <col min="16160" max="16160" width="42.42578125" style="15" customWidth="1"/>
    <col min="16161" max="16163" width="11.42578125" style="15"/>
    <col min="16164" max="16167" width="10.5703125" style="15" customWidth="1"/>
    <col min="16168" max="16384" width="11.42578125" style="15"/>
  </cols>
  <sheetData>
    <row r="1" spans="1:40" ht="12.75" customHeight="1">
      <c r="Z1" s="567"/>
    </row>
    <row r="2" spans="1:40" ht="12.75" customHeight="1">
      <c r="Z2" s="567"/>
    </row>
    <row r="3" spans="1:40" ht="12.75" customHeight="1">
      <c r="Z3" s="567"/>
    </row>
    <row r="4" spans="1:40" ht="15.75" customHeight="1">
      <c r="B4" s="2"/>
      <c r="C4" s="3"/>
      <c r="D4" s="4"/>
      <c r="E4" s="3"/>
      <c r="F4" s="5"/>
      <c r="G4" s="5"/>
      <c r="H4" s="5"/>
      <c r="I4" s="5"/>
      <c r="J4" s="6"/>
      <c r="K4" s="7"/>
      <c r="L4" s="7"/>
      <c r="M4" s="8"/>
      <c r="N4" s="8"/>
      <c r="O4" s="8"/>
      <c r="P4" s="8"/>
      <c r="Q4" s="8"/>
      <c r="R4" s="8"/>
      <c r="T4" s="11"/>
      <c r="U4" s="11"/>
      <c r="V4" s="11"/>
      <c r="W4" s="11"/>
      <c r="X4" s="11"/>
      <c r="Y4" s="12"/>
      <c r="Z4" s="568"/>
    </row>
    <row r="5" spans="1:40" ht="15.75" customHeight="1">
      <c r="B5" s="2"/>
      <c r="C5" s="3"/>
      <c r="D5" s="4"/>
      <c r="E5" s="3"/>
      <c r="F5" s="5"/>
      <c r="G5" s="5"/>
      <c r="H5" s="5"/>
      <c r="I5" s="5"/>
      <c r="J5" s="6"/>
      <c r="K5" s="7"/>
      <c r="L5" s="7"/>
      <c r="M5" s="8"/>
      <c r="N5" s="8"/>
      <c r="O5" s="8"/>
      <c r="P5" s="8"/>
      <c r="Q5" s="8"/>
      <c r="R5" s="8"/>
      <c r="T5" s="11"/>
      <c r="U5" s="11"/>
      <c r="V5" s="11"/>
      <c r="W5" s="11"/>
      <c r="X5" s="11"/>
      <c r="Y5" s="12"/>
      <c r="Z5" s="568"/>
    </row>
    <row r="6" spans="1:40" s="30" customFormat="1" ht="15.75" customHeight="1">
      <c r="A6" s="20"/>
      <c r="B6" s="578" t="s">
        <v>50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80"/>
      <c r="R6" s="25"/>
      <c r="S6" s="10"/>
      <c r="T6" s="26"/>
      <c r="U6" s="26"/>
      <c r="V6" s="26"/>
      <c r="W6" s="26"/>
      <c r="X6" s="26"/>
      <c r="Y6" s="27"/>
      <c r="Z6" s="569"/>
      <c r="AA6" s="257"/>
      <c r="AB6" s="28"/>
      <c r="AC6" s="17"/>
      <c r="AD6" s="29"/>
      <c r="AE6" s="29"/>
      <c r="AF6" s="15"/>
      <c r="AG6" s="15"/>
      <c r="AH6" s="15"/>
      <c r="AI6" s="15"/>
      <c r="AJ6" s="17"/>
      <c r="AK6" s="17"/>
      <c r="AL6" s="18"/>
      <c r="AM6" s="19"/>
      <c r="AN6" s="15"/>
    </row>
    <row r="7" spans="1:40" s="30" customFormat="1" ht="15.75" customHeight="1">
      <c r="A7" s="20"/>
      <c r="B7" s="108"/>
      <c r="C7" s="26"/>
      <c r="D7" s="31"/>
      <c r="E7" s="367"/>
      <c r="F7" s="108"/>
      <c r="G7" s="32"/>
      <c r="H7" s="368" t="s">
        <v>528</v>
      </c>
      <c r="I7" s="27"/>
      <c r="J7" s="369"/>
      <c r="K7" s="25"/>
      <c r="L7" s="25"/>
      <c r="M7" s="370"/>
      <c r="N7" s="370"/>
      <c r="O7" s="370"/>
      <c r="P7" s="370"/>
      <c r="Q7" s="370"/>
      <c r="R7" s="25"/>
      <c r="S7" s="10"/>
      <c r="T7" s="26"/>
      <c r="U7" s="26"/>
      <c r="V7" s="26"/>
      <c r="W7" s="26"/>
      <c r="X7" s="26"/>
      <c r="Y7" s="27"/>
      <c r="Z7" s="569"/>
      <c r="AA7" s="366"/>
      <c r="AB7" s="28"/>
      <c r="AC7" s="17"/>
      <c r="AD7" s="29"/>
      <c r="AE7" s="29"/>
      <c r="AF7" s="15"/>
      <c r="AG7" s="15"/>
      <c r="AH7" s="15"/>
      <c r="AI7" s="15"/>
      <c r="AJ7" s="17"/>
      <c r="AK7" s="17"/>
      <c r="AL7" s="18"/>
      <c r="AM7" s="19"/>
      <c r="AN7" s="15"/>
    </row>
    <row r="8" spans="1:40" s="30" customFormat="1" ht="15.75" customHeight="1">
      <c r="A8" s="20"/>
      <c r="B8" s="108"/>
      <c r="C8" s="26"/>
      <c r="D8" s="31"/>
      <c r="E8" s="367"/>
      <c r="F8" s="108"/>
      <c r="G8" s="371"/>
      <c r="H8" s="13" t="s">
        <v>529</v>
      </c>
      <c r="I8" s="27"/>
      <c r="J8" s="369"/>
      <c r="K8" s="25"/>
      <c r="L8" s="25"/>
      <c r="M8" s="370"/>
      <c r="N8" s="370"/>
      <c r="O8" s="370"/>
      <c r="P8" s="370"/>
      <c r="Q8" s="370"/>
      <c r="R8" s="25"/>
      <c r="S8" s="10"/>
      <c r="T8" s="26"/>
      <c r="U8" s="26"/>
      <c r="V8" s="26"/>
      <c r="W8" s="26"/>
      <c r="X8" s="26"/>
      <c r="Y8" s="27"/>
      <c r="Z8" s="569"/>
      <c r="AA8" s="372"/>
      <c r="AB8" s="28"/>
      <c r="AC8" s="17"/>
      <c r="AD8" s="29"/>
      <c r="AE8" s="29"/>
      <c r="AF8" s="15"/>
      <c r="AG8" s="15"/>
      <c r="AH8" s="15"/>
      <c r="AI8" s="15"/>
      <c r="AJ8" s="17"/>
      <c r="AK8" s="17"/>
      <c r="AL8" s="18"/>
      <c r="AM8" s="19"/>
      <c r="AN8" s="15"/>
    </row>
    <row r="9" spans="1:40" s="30" customFormat="1" ht="15.75" customHeight="1">
      <c r="A9" s="20"/>
      <c r="B9" s="108"/>
      <c r="C9" s="26"/>
      <c r="D9" s="31"/>
      <c r="E9" s="367"/>
      <c r="F9" s="108"/>
      <c r="G9" s="371"/>
      <c r="H9" s="13"/>
      <c r="I9" s="27"/>
      <c r="J9" s="369"/>
      <c r="K9" s="25"/>
      <c r="L9" s="25"/>
      <c r="M9" s="370"/>
      <c r="N9" s="370"/>
      <c r="O9" s="370"/>
      <c r="P9" s="370"/>
      <c r="Q9" s="370"/>
      <c r="R9" s="25"/>
      <c r="S9" s="10"/>
      <c r="T9" s="26"/>
      <c r="U9" s="26"/>
      <c r="V9" s="26"/>
      <c r="W9" s="26"/>
      <c r="X9" s="26"/>
      <c r="Y9" s="27"/>
      <c r="Z9" s="569"/>
      <c r="AA9" s="372"/>
      <c r="AB9" s="28"/>
      <c r="AC9" s="17"/>
      <c r="AD9" s="29"/>
      <c r="AE9" s="29"/>
      <c r="AF9" s="15"/>
      <c r="AG9" s="15"/>
      <c r="AH9" s="15"/>
      <c r="AI9" s="15"/>
      <c r="AJ9" s="17"/>
      <c r="AK9" s="17"/>
      <c r="AL9" s="18"/>
      <c r="AM9" s="19"/>
      <c r="AN9" s="15"/>
    </row>
    <row r="10" spans="1:40" s="30" customFormat="1" ht="15.75" customHeight="1">
      <c r="A10" s="1"/>
      <c r="B10" s="373"/>
      <c r="C10" s="3"/>
      <c r="D10" s="4"/>
      <c r="E10" s="3"/>
      <c r="F10" s="5"/>
      <c r="G10" s="32"/>
      <c r="H10" s="12"/>
      <c r="I10" s="12"/>
      <c r="J10" s="33"/>
      <c r="K10" s="7"/>
      <c r="L10" s="7"/>
      <c r="M10" s="34"/>
      <c r="N10" s="34"/>
      <c r="O10" s="34"/>
      <c r="P10" s="34"/>
      <c r="Q10" s="34"/>
      <c r="R10" s="25"/>
      <c r="S10" s="10"/>
      <c r="T10" s="11"/>
      <c r="U10" s="11"/>
      <c r="V10" s="11"/>
      <c r="W10" s="11"/>
      <c r="X10" s="11"/>
      <c r="Y10" s="12"/>
      <c r="Z10" s="568"/>
      <c r="AA10" s="366"/>
      <c r="AB10" s="28"/>
      <c r="AC10" s="17"/>
      <c r="AD10" s="29"/>
      <c r="AE10" s="29"/>
      <c r="AF10" s="15"/>
      <c r="AG10" s="15"/>
      <c r="AH10" s="15"/>
      <c r="AI10" s="15"/>
      <c r="AJ10" s="17"/>
      <c r="AK10" s="17"/>
      <c r="AL10" s="18"/>
      <c r="AM10" s="19"/>
      <c r="AN10" s="15"/>
    </row>
    <row r="11" spans="1:40" s="30" customFormat="1" ht="15.75" customHeight="1">
      <c r="A11" s="1"/>
      <c r="B11" s="374" t="s">
        <v>51</v>
      </c>
      <c r="C11" s="375"/>
      <c r="D11" s="376"/>
      <c r="E11" s="375"/>
      <c r="F11" s="374"/>
      <c r="G11" s="374"/>
      <c r="H11" s="377" t="s">
        <v>32</v>
      </c>
      <c r="I11" s="378"/>
      <c r="J11" s="379"/>
      <c r="K11" s="380"/>
      <c r="L11" s="380"/>
      <c r="M11" s="34"/>
      <c r="N11" s="34"/>
      <c r="O11" s="34"/>
      <c r="P11" s="34"/>
      <c r="Q11" s="34"/>
      <c r="R11" s="25"/>
      <c r="S11" s="10"/>
      <c r="T11" s="11"/>
      <c r="U11" s="11"/>
      <c r="V11" s="11"/>
      <c r="W11" s="11"/>
      <c r="X11" s="11"/>
      <c r="Y11" s="12"/>
      <c r="Z11" s="568"/>
      <c r="AA11" s="366"/>
      <c r="AB11" s="28"/>
      <c r="AC11" s="17"/>
      <c r="AD11" s="29"/>
      <c r="AE11" s="29"/>
      <c r="AF11" s="15"/>
      <c r="AG11" s="15"/>
      <c r="AH11" s="15"/>
      <c r="AI11" s="15"/>
      <c r="AJ11" s="17"/>
      <c r="AK11" s="17"/>
      <c r="AL11" s="18"/>
      <c r="AM11" s="19"/>
      <c r="AN11" s="15"/>
    </row>
    <row r="12" spans="1:40" s="30" customFormat="1" ht="15.75" customHeight="1">
      <c r="A12" s="1"/>
      <c r="B12" s="374" t="s">
        <v>575</v>
      </c>
      <c r="C12" s="375"/>
      <c r="D12" s="376"/>
      <c r="E12" s="375"/>
      <c r="F12" s="374"/>
      <c r="G12" s="374"/>
      <c r="H12" s="378" t="s">
        <v>32</v>
      </c>
      <c r="I12" s="378"/>
      <c r="J12" s="379"/>
      <c r="K12" s="380"/>
      <c r="L12" s="380"/>
      <c r="M12" s="34"/>
      <c r="N12" s="34"/>
      <c r="O12" s="34"/>
      <c r="P12" s="34"/>
      <c r="Q12" s="34"/>
      <c r="R12" s="25"/>
      <c r="S12" s="10"/>
      <c r="T12" s="11"/>
      <c r="U12" s="11"/>
      <c r="V12" s="11"/>
      <c r="W12" s="11"/>
      <c r="X12" s="11"/>
      <c r="Y12" s="12"/>
      <c r="Z12" s="568"/>
      <c r="AA12" s="366"/>
      <c r="AB12" s="28"/>
      <c r="AC12" s="17"/>
      <c r="AD12" s="29"/>
      <c r="AE12" s="29"/>
      <c r="AF12" s="15"/>
      <c r="AG12" s="15"/>
      <c r="AH12" s="15"/>
      <c r="AI12" s="15"/>
      <c r="AJ12" s="17"/>
      <c r="AK12" s="17"/>
      <c r="AL12" s="18"/>
      <c r="AM12" s="19"/>
      <c r="AN12" s="15"/>
    </row>
    <row r="13" spans="1:40" s="30" customFormat="1" ht="15.75" customHeight="1">
      <c r="A13" s="1"/>
      <c r="B13" s="374" t="s">
        <v>52</v>
      </c>
      <c r="C13" s="375"/>
      <c r="D13" s="376"/>
      <c r="E13" s="375"/>
      <c r="F13" s="374"/>
      <c r="G13" s="374"/>
      <c r="H13" s="378" t="s">
        <v>32</v>
      </c>
      <c r="I13" s="378"/>
      <c r="J13" s="379"/>
      <c r="K13" s="380"/>
      <c r="L13" s="380"/>
      <c r="M13" s="34"/>
      <c r="N13" s="34"/>
      <c r="O13" s="34"/>
      <c r="P13" s="34"/>
      <c r="Q13" s="34"/>
      <c r="R13" s="25"/>
      <c r="S13" s="10"/>
      <c r="T13" s="11"/>
      <c r="U13" s="11"/>
      <c r="V13" s="11"/>
      <c r="W13" s="11"/>
      <c r="X13" s="11"/>
      <c r="Y13" s="12"/>
      <c r="Z13" s="568"/>
      <c r="AA13" s="366"/>
      <c r="AB13" s="28"/>
      <c r="AC13" s="17"/>
      <c r="AD13" s="29"/>
      <c r="AE13" s="29"/>
      <c r="AF13" s="15"/>
      <c r="AG13" s="15"/>
      <c r="AH13" s="15"/>
      <c r="AI13" s="15"/>
      <c r="AJ13" s="17"/>
      <c r="AK13" s="17"/>
      <c r="AL13" s="18"/>
      <c r="AM13" s="19"/>
      <c r="AN13" s="15"/>
    </row>
    <row r="14" spans="1:40" s="30" customFormat="1" ht="15.75" customHeight="1">
      <c r="A14" s="1"/>
      <c r="B14" s="374" t="s">
        <v>53</v>
      </c>
      <c r="C14" s="375"/>
      <c r="D14" s="376"/>
      <c r="E14" s="375"/>
      <c r="F14" s="374"/>
      <c r="G14" s="374"/>
      <c r="H14" s="381" t="s">
        <v>32</v>
      </c>
      <c r="I14" s="378"/>
      <c r="J14" s="379"/>
      <c r="K14" s="380"/>
      <c r="L14" s="380"/>
      <c r="M14" s="34"/>
      <c r="N14" s="34"/>
      <c r="O14" s="34"/>
      <c r="P14" s="34"/>
      <c r="Q14" s="34"/>
      <c r="R14" s="25"/>
      <c r="S14" s="10"/>
      <c r="T14" s="11"/>
      <c r="U14" s="11"/>
      <c r="V14" s="11"/>
      <c r="W14" s="11"/>
      <c r="X14" s="11"/>
      <c r="Y14" s="12"/>
      <c r="Z14" s="568"/>
      <c r="AA14" s="382" t="s">
        <v>54</v>
      </c>
      <c r="AB14" s="35"/>
      <c r="AC14" s="36"/>
      <c r="AD14" s="37"/>
      <c r="AE14" s="29"/>
      <c r="AF14" s="15"/>
      <c r="AG14" s="15"/>
      <c r="AH14" s="15"/>
      <c r="AI14" s="15"/>
      <c r="AJ14" s="17"/>
      <c r="AK14" s="17"/>
      <c r="AL14" s="18"/>
      <c r="AM14" s="19"/>
      <c r="AN14" s="15"/>
    </row>
    <row r="15" spans="1:40" s="30" customFormat="1" ht="15.75" customHeight="1">
      <c r="A15" s="1"/>
      <c r="B15" s="374" t="s">
        <v>598</v>
      </c>
      <c r="C15" s="375"/>
      <c r="D15" s="376"/>
      <c r="E15" s="375"/>
      <c r="F15" s="374"/>
      <c r="G15" s="374"/>
      <c r="H15" s="378" t="s">
        <v>32</v>
      </c>
      <c r="I15" s="378"/>
      <c r="J15" s="379"/>
      <c r="K15" s="380"/>
      <c r="L15" s="380"/>
      <c r="M15" s="34"/>
      <c r="N15" s="34"/>
      <c r="O15" s="34"/>
      <c r="P15" s="34"/>
      <c r="Q15" s="34"/>
      <c r="R15" s="25"/>
      <c r="S15" s="10"/>
      <c r="T15" s="11"/>
      <c r="U15" s="11"/>
      <c r="V15" s="11"/>
      <c r="W15" s="11"/>
      <c r="X15" s="11"/>
      <c r="Y15" s="12"/>
      <c r="Z15" s="568"/>
      <c r="AA15" s="366"/>
      <c r="AB15" s="28"/>
      <c r="AC15" s="17"/>
      <c r="AD15" s="29"/>
      <c r="AE15" s="29"/>
      <c r="AF15" s="15"/>
      <c r="AG15" s="15"/>
      <c r="AH15" s="15"/>
      <c r="AI15" s="15"/>
      <c r="AJ15" s="17"/>
      <c r="AK15" s="17"/>
      <c r="AL15" s="18"/>
      <c r="AM15" s="19"/>
      <c r="AN15" s="15"/>
    </row>
    <row r="16" spans="1:40" s="30" customFormat="1" ht="15.75" customHeight="1">
      <c r="A16" s="1"/>
      <c r="B16" s="374" t="s">
        <v>531</v>
      </c>
      <c r="C16" s="375"/>
      <c r="D16" s="376"/>
      <c r="E16" s="375"/>
      <c r="F16" s="374"/>
      <c r="G16" s="374"/>
      <c r="H16" s="378" t="s">
        <v>32</v>
      </c>
      <c r="I16" s="378"/>
      <c r="J16" s="379"/>
      <c r="K16" s="380"/>
      <c r="L16" s="380"/>
      <c r="M16" s="34"/>
      <c r="N16" s="34"/>
      <c r="O16" s="34"/>
      <c r="P16" s="34"/>
      <c r="Q16" s="34"/>
      <c r="R16" s="25"/>
      <c r="S16" s="10"/>
      <c r="T16" s="11"/>
      <c r="U16" s="11"/>
      <c r="V16" s="11"/>
      <c r="W16" s="11"/>
      <c r="X16" s="11"/>
      <c r="Y16" s="12"/>
      <c r="Z16" s="568"/>
      <c r="AA16" s="366"/>
      <c r="AB16" s="28"/>
      <c r="AC16" s="17"/>
      <c r="AD16" s="29"/>
      <c r="AE16" s="29"/>
      <c r="AF16" s="15"/>
      <c r="AG16" s="15"/>
      <c r="AH16" s="15"/>
      <c r="AI16" s="15"/>
      <c r="AJ16" s="17"/>
      <c r="AK16" s="17"/>
      <c r="AL16" s="18"/>
      <c r="AM16" s="19"/>
      <c r="AN16" s="15"/>
    </row>
    <row r="17" spans="1:40" s="30" customFormat="1" ht="15.75" customHeight="1">
      <c r="A17" s="1"/>
      <c r="B17" s="374" t="s">
        <v>19</v>
      </c>
      <c r="C17" s="375"/>
      <c r="D17" s="376"/>
      <c r="E17" s="375"/>
      <c r="F17" s="374"/>
      <c r="G17" s="383"/>
      <c r="H17" s="378" t="s">
        <v>32</v>
      </c>
      <c r="I17" s="378"/>
      <c r="J17" s="379"/>
      <c r="K17" s="380"/>
      <c r="L17" s="380"/>
      <c r="M17" s="34"/>
      <c r="N17" s="34"/>
      <c r="O17" s="34"/>
      <c r="P17" s="34"/>
      <c r="Q17" s="34"/>
      <c r="R17" s="25"/>
      <c r="S17" s="10"/>
      <c r="T17" s="11"/>
      <c r="U17" s="11"/>
      <c r="V17" s="11"/>
      <c r="W17" s="11"/>
      <c r="X17" s="11"/>
      <c r="Y17" s="12"/>
      <c r="Z17" s="568"/>
      <c r="AA17" s="384" t="s">
        <v>56</v>
      </c>
      <c r="AB17" s="39"/>
      <c r="AC17" s="40"/>
      <c r="AD17" s="41"/>
      <c r="AE17" s="29"/>
      <c r="AF17" s="15"/>
      <c r="AG17" s="15"/>
      <c r="AH17" s="15"/>
      <c r="AI17" s="15"/>
      <c r="AJ17" s="17"/>
      <c r="AK17" s="17"/>
      <c r="AL17" s="18"/>
      <c r="AM17" s="19"/>
      <c r="AN17" s="15"/>
    </row>
    <row r="18" spans="1:40" s="30" customFormat="1" ht="15.75" customHeight="1">
      <c r="A18" s="1"/>
      <c r="B18" s="385" t="s">
        <v>57</v>
      </c>
      <c r="C18" s="386"/>
      <c r="D18" s="387"/>
      <c r="E18" s="386"/>
      <c r="F18" s="385"/>
      <c r="G18" s="388" t="s">
        <v>58</v>
      </c>
      <c r="H18" s="389">
        <v>0</v>
      </c>
      <c r="I18" s="390"/>
      <c r="J18" s="391"/>
      <c r="K18" s="392"/>
      <c r="L18" s="392"/>
      <c r="M18" s="34"/>
      <c r="N18" s="34"/>
      <c r="O18" s="34"/>
      <c r="P18" s="34"/>
      <c r="Q18" s="34"/>
      <c r="R18" s="25"/>
      <c r="S18" s="10"/>
      <c r="T18" s="11"/>
      <c r="U18" s="11"/>
      <c r="V18" s="11"/>
      <c r="W18" s="11"/>
      <c r="X18" s="11"/>
      <c r="Y18" s="12"/>
      <c r="Z18" s="568"/>
      <c r="AA18" s="366"/>
      <c r="AB18" s="28"/>
      <c r="AC18" s="17"/>
      <c r="AD18" s="29"/>
      <c r="AE18" s="29"/>
      <c r="AF18" s="15"/>
      <c r="AG18" s="15"/>
      <c r="AH18" s="15"/>
      <c r="AI18" s="15"/>
      <c r="AJ18" s="17"/>
      <c r="AK18" s="17"/>
      <c r="AL18" s="18"/>
      <c r="AM18" s="19"/>
      <c r="AN18" s="15"/>
    </row>
    <row r="19" spans="1:40" s="30" customFormat="1" ht="15.75" customHeight="1">
      <c r="A19" s="1"/>
      <c r="B19" s="374" t="s">
        <v>59</v>
      </c>
      <c r="C19" s="375"/>
      <c r="D19" s="376"/>
      <c r="E19" s="375"/>
      <c r="F19" s="374"/>
      <c r="G19" s="383">
        <v>0</v>
      </c>
      <c r="H19" s="378" t="s">
        <v>60</v>
      </c>
      <c r="I19" s="378"/>
      <c r="J19" s="379"/>
      <c r="K19" s="380"/>
      <c r="L19" s="380"/>
      <c r="M19" s="5"/>
      <c r="N19" s="5"/>
      <c r="O19" s="5"/>
      <c r="P19" s="5"/>
      <c r="Q19" s="5"/>
      <c r="R19" s="25"/>
      <c r="S19" s="10"/>
      <c r="T19" s="11"/>
      <c r="U19" s="11"/>
      <c r="V19" s="11"/>
      <c r="W19" s="11"/>
      <c r="X19" s="11"/>
      <c r="Y19" s="12"/>
      <c r="Z19" s="568"/>
      <c r="AA19" s="384" t="s">
        <v>61</v>
      </c>
      <c r="AB19" s="39"/>
      <c r="AC19" s="40"/>
      <c r="AD19" s="41"/>
      <c r="AE19" s="29"/>
      <c r="AF19" s="15"/>
      <c r="AG19" s="15"/>
      <c r="AH19" s="15"/>
      <c r="AI19" s="15"/>
      <c r="AJ19" s="17"/>
      <c r="AK19" s="17"/>
      <c r="AL19" s="18"/>
      <c r="AM19" s="19"/>
      <c r="AN19" s="15"/>
    </row>
    <row r="20" spans="1:40" s="30" customFormat="1" ht="15.75" customHeight="1">
      <c r="A20" s="1"/>
      <c r="B20" s="385" t="s">
        <v>62</v>
      </c>
      <c r="C20" s="386"/>
      <c r="D20" s="387"/>
      <c r="E20" s="386"/>
      <c r="F20" s="385"/>
      <c r="G20" s="393">
        <v>0</v>
      </c>
      <c r="H20" s="394" t="s">
        <v>63</v>
      </c>
      <c r="I20" s="394"/>
      <c r="J20" s="395"/>
      <c r="K20" s="394"/>
      <c r="L20" s="394"/>
      <c r="M20" s="2"/>
      <c r="N20" s="2"/>
      <c r="O20" s="2"/>
      <c r="P20" s="2"/>
      <c r="Q20" s="2"/>
      <c r="R20" s="25"/>
      <c r="S20" s="10"/>
      <c r="T20" s="11"/>
      <c r="U20" s="11"/>
      <c r="V20" s="11"/>
      <c r="W20" s="11"/>
      <c r="X20" s="11"/>
      <c r="Y20" s="12"/>
      <c r="Z20" s="568"/>
      <c r="AA20" s="366"/>
      <c r="AB20" s="28"/>
      <c r="AC20" s="17"/>
      <c r="AD20" s="29"/>
      <c r="AE20" s="29"/>
      <c r="AF20" s="15"/>
      <c r="AG20" s="15"/>
      <c r="AH20" s="15"/>
      <c r="AI20" s="15"/>
      <c r="AJ20" s="17"/>
      <c r="AK20" s="17"/>
      <c r="AL20" s="18"/>
      <c r="AM20" s="19"/>
      <c r="AN20" s="15"/>
    </row>
    <row r="21" spans="1:40" s="30" customFormat="1" ht="15.75" customHeight="1">
      <c r="A21" s="1"/>
      <c r="B21" s="385" t="s">
        <v>64</v>
      </c>
      <c r="C21" s="386"/>
      <c r="D21" s="387"/>
      <c r="E21" s="386"/>
      <c r="F21" s="385"/>
      <c r="G21" s="396">
        <v>0</v>
      </c>
      <c r="H21" s="397" t="s">
        <v>65</v>
      </c>
      <c r="I21" s="397"/>
      <c r="J21" s="398"/>
      <c r="K21" s="394"/>
      <c r="L21" s="394"/>
      <c r="M21" s="34"/>
      <c r="N21" s="34"/>
      <c r="O21" s="34"/>
      <c r="P21" s="34"/>
      <c r="Q21" s="34"/>
      <c r="R21" s="25"/>
      <c r="S21" s="10"/>
      <c r="T21" s="11"/>
      <c r="U21" s="11"/>
      <c r="V21" s="11"/>
      <c r="W21" s="11"/>
      <c r="X21" s="11"/>
      <c r="Y21" s="12"/>
      <c r="Z21" s="568"/>
      <c r="AA21" s="384" t="s">
        <v>66</v>
      </c>
      <c r="AB21" s="39"/>
      <c r="AC21" s="40"/>
      <c r="AD21" s="41"/>
      <c r="AE21" s="29"/>
      <c r="AF21" s="15"/>
      <c r="AG21" s="15"/>
      <c r="AH21" s="15"/>
      <c r="AI21" s="15"/>
      <c r="AJ21" s="17"/>
      <c r="AK21" s="17"/>
      <c r="AL21" s="18"/>
      <c r="AM21" s="19"/>
      <c r="AN21" s="15"/>
    </row>
    <row r="22" spans="1:40" s="30" customFormat="1" ht="15.75" customHeight="1">
      <c r="A22" s="1"/>
      <c r="B22" s="374"/>
      <c r="C22" s="375"/>
      <c r="D22" s="376"/>
      <c r="E22" s="375"/>
      <c r="F22" s="374"/>
      <c r="G22" s="383">
        <f>G21*5</f>
        <v>0</v>
      </c>
      <c r="H22" s="378" t="s">
        <v>67</v>
      </c>
      <c r="I22" s="378"/>
      <c r="J22" s="379"/>
      <c r="K22" s="380"/>
      <c r="L22" s="380"/>
      <c r="R22" s="25"/>
      <c r="S22" s="10"/>
      <c r="T22" s="11"/>
      <c r="U22" s="11"/>
      <c r="V22" s="11"/>
      <c r="W22" s="11"/>
      <c r="X22" s="399"/>
      <c r="Y22" s="12"/>
      <c r="Z22" s="568"/>
      <c r="AA22" s="384" t="s">
        <v>530</v>
      </c>
      <c r="AB22" s="39"/>
      <c r="AC22" s="40"/>
      <c r="AD22" s="41"/>
      <c r="AE22" s="29"/>
      <c r="AF22" s="15"/>
      <c r="AG22" s="15"/>
      <c r="AH22" s="15"/>
      <c r="AI22" s="15"/>
      <c r="AJ22" s="17"/>
      <c r="AK22" s="17"/>
      <c r="AL22" s="18"/>
      <c r="AM22" s="19"/>
      <c r="AN22" s="15"/>
    </row>
    <row r="23" spans="1:40" s="30" customFormat="1" ht="15.75" customHeight="1">
      <c r="A23" s="1"/>
      <c r="B23" s="385" t="s">
        <v>68</v>
      </c>
      <c r="C23" s="386"/>
      <c r="D23" s="387"/>
      <c r="E23" s="386"/>
      <c r="F23" s="385"/>
      <c r="G23" s="385"/>
      <c r="H23" s="397" t="s">
        <v>32</v>
      </c>
      <c r="I23" s="397"/>
      <c r="J23" s="398">
        <v>10</v>
      </c>
      <c r="K23" s="394"/>
      <c r="L23" s="394"/>
      <c r="M23" s="400"/>
      <c r="N23" s="400"/>
      <c r="O23" s="400"/>
      <c r="P23" s="400"/>
      <c r="Q23" s="400"/>
      <c r="R23" s="25"/>
      <c r="S23" s="10"/>
      <c r="T23" s="11"/>
      <c r="U23" s="11"/>
      <c r="V23" s="11"/>
      <c r="W23" s="11"/>
      <c r="X23" s="11"/>
      <c r="Y23" s="12"/>
      <c r="Z23" s="568"/>
      <c r="AA23" s="366"/>
      <c r="AB23" s="28"/>
      <c r="AC23" s="17"/>
      <c r="AD23" s="29"/>
      <c r="AE23" s="29"/>
      <c r="AF23" s="15"/>
      <c r="AG23" s="15"/>
      <c r="AH23" s="15"/>
      <c r="AI23" s="15"/>
      <c r="AJ23" s="17"/>
      <c r="AK23" s="17"/>
      <c r="AL23" s="18"/>
      <c r="AM23" s="19"/>
      <c r="AN23" s="15"/>
    </row>
    <row r="24" spans="1:40" s="30" customFormat="1" ht="15.75" customHeight="1">
      <c r="A24" s="1"/>
      <c r="B24" s="374" t="s">
        <v>532</v>
      </c>
      <c r="C24" s="375"/>
      <c r="D24" s="376"/>
      <c r="E24" s="375"/>
      <c r="F24" s="374"/>
      <c r="G24" s="383">
        <v>0</v>
      </c>
      <c r="H24" s="378" t="s">
        <v>20</v>
      </c>
      <c r="I24" s="401"/>
      <c r="J24" s="401"/>
      <c r="K24" s="380"/>
      <c r="L24" s="380"/>
      <c r="M24" s="400"/>
      <c r="N24" s="400"/>
      <c r="O24" s="400"/>
      <c r="P24" s="400"/>
      <c r="Q24" s="400"/>
      <c r="R24" s="25"/>
      <c r="S24" s="10"/>
      <c r="T24" s="11"/>
      <c r="U24" s="11"/>
      <c r="V24" s="11"/>
      <c r="W24" s="11"/>
      <c r="X24" s="11"/>
      <c r="Y24" s="12"/>
      <c r="Z24" s="568"/>
      <c r="AA24" s="384" t="s">
        <v>710</v>
      </c>
      <c r="AB24" s="561"/>
      <c r="AC24" s="562"/>
      <c r="AD24" s="563"/>
      <c r="AE24" s="29"/>
      <c r="AF24" s="15"/>
      <c r="AG24" s="15"/>
      <c r="AH24" s="15"/>
      <c r="AI24" s="15"/>
      <c r="AJ24" s="17"/>
      <c r="AK24" s="17"/>
      <c r="AL24" s="18"/>
      <c r="AM24" s="19"/>
      <c r="AN24" s="15"/>
    </row>
    <row r="25" spans="1:40" s="30" customFormat="1" ht="15.75" customHeight="1">
      <c r="A25" s="1"/>
      <c r="I25" s="402"/>
      <c r="J25" s="403"/>
      <c r="K25" s="404"/>
      <c r="L25" s="404"/>
      <c r="M25" s="34"/>
      <c r="N25" s="34"/>
      <c r="O25" s="34"/>
      <c r="P25" s="34"/>
      <c r="Q25" s="34"/>
      <c r="R25" s="25"/>
      <c r="S25" s="10"/>
      <c r="T25" s="11"/>
      <c r="U25" s="11"/>
      <c r="V25" s="11"/>
      <c r="W25" s="11"/>
      <c r="X25" s="11"/>
      <c r="Y25" s="12"/>
      <c r="Z25" s="568"/>
      <c r="AB25" s="366"/>
      <c r="AC25" s="366"/>
      <c r="AD25" s="366"/>
      <c r="AE25" s="29"/>
      <c r="AF25" s="15"/>
      <c r="AG25" s="15"/>
      <c r="AH25" s="15"/>
      <c r="AI25" s="15"/>
      <c r="AJ25" s="17"/>
      <c r="AK25" s="17"/>
      <c r="AL25" s="18"/>
      <c r="AM25" s="19"/>
      <c r="AN25" s="15"/>
    </row>
    <row r="26" spans="1:40" s="30" customFormat="1" ht="15.75" customHeight="1">
      <c r="A26" s="1"/>
      <c r="B26" s="374" t="s">
        <v>69</v>
      </c>
      <c r="C26" s="375"/>
      <c r="D26" s="376"/>
      <c r="E26" s="375"/>
      <c r="F26" s="374"/>
      <c r="G26" s="405"/>
      <c r="H26" s="374" t="s">
        <v>70</v>
      </c>
      <c r="I26" s="378"/>
      <c r="J26" s="379"/>
      <c r="K26" s="380"/>
      <c r="L26" s="380"/>
      <c r="M26" s="34"/>
      <c r="N26" s="34"/>
      <c r="O26" s="34"/>
      <c r="P26" s="34"/>
      <c r="Q26" s="34"/>
      <c r="R26" s="25"/>
      <c r="S26" s="10"/>
      <c r="T26" s="11"/>
      <c r="U26" s="11"/>
      <c r="V26" s="11"/>
      <c r="W26" s="11"/>
      <c r="X26" s="11"/>
      <c r="Y26" s="12"/>
      <c r="Z26" s="568"/>
      <c r="AA26" s="366"/>
      <c r="AB26" s="28"/>
      <c r="AC26" s="29"/>
      <c r="AD26" s="29"/>
      <c r="AE26" s="29"/>
      <c r="AF26" s="15"/>
      <c r="AG26" s="15"/>
      <c r="AH26" s="15"/>
      <c r="AI26" s="15"/>
      <c r="AJ26" s="17"/>
      <c r="AK26" s="17"/>
      <c r="AL26" s="18"/>
      <c r="AM26" s="19"/>
      <c r="AN26" s="15"/>
    </row>
    <row r="27" spans="1:40" ht="15.75" customHeight="1">
      <c r="A27" s="15"/>
      <c r="C27" s="15"/>
      <c r="D27" s="15"/>
      <c r="E27" s="15"/>
      <c r="G27" s="15"/>
      <c r="H27" s="15"/>
      <c r="I27" s="15"/>
      <c r="J27" s="15"/>
      <c r="M27" s="15"/>
      <c r="N27" s="15"/>
      <c r="O27" s="15"/>
      <c r="P27" s="15"/>
      <c r="Q27" s="15"/>
      <c r="R27" s="15"/>
      <c r="S27" s="44"/>
      <c r="T27" s="15"/>
      <c r="U27" s="15"/>
      <c r="V27" s="15"/>
      <c r="W27" s="15"/>
      <c r="X27" s="15"/>
      <c r="Y27" s="15"/>
      <c r="Z27" s="570"/>
      <c r="AB27" s="28"/>
      <c r="AC27" s="17"/>
      <c r="AD27" s="46"/>
      <c r="AE27" s="29"/>
      <c r="AK27" s="15"/>
      <c r="AL27" s="15"/>
      <c r="AM27" s="15"/>
    </row>
    <row r="28" spans="1:40" s="30" customFormat="1" ht="15.75" customHeight="1">
      <c r="A28" s="1"/>
      <c r="B28" s="5"/>
      <c r="C28" s="3"/>
      <c r="D28" s="4"/>
      <c r="E28" s="3"/>
      <c r="F28" s="5"/>
      <c r="G28" s="5"/>
      <c r="H28" s="4"/>
      <c r="I28" s="47"/>
      <c r="J28" s="43"/>
      <c r="K28" s="7"/>
      <c r="L28" s="7"/>
      <c r="M28" s="34"/>
      <c r="N28" s="34"/>
      <c r="O28" s="34"/>
      <c r="P28" s="34"/>
      <c r="Q28" s="34"/>
      <c r="R28" s="25"/>
      <c r="S28" s="10"/>
      <c r="T28" s="11"/>
      <c r="U28" s="11"/>
      <c r="V28" s="11"/>
      <c r="W28" s="11"/>
      <c r="X28" s="11"/>
      <c r="Y28" s="12"/>
      <c r="Z28" s="568"/>
      <c r="AA28" s="366"/>
      <c r="AB28" s="14"/>
      <c r="AC28" s="15"/>
      <c r="AD28" s="48"/>
      <c r="AE28" s="16"/>
      <c r="AF28" s="15"/>
      <c r="AG28" s="15"/>
      <c r="AH28" s="15"/>
      <c r="AI28" s="15"/>
      <c r="AJ28" s="46"/>
      <c r="AK28" s="17"/>
      <c r="AL28" s="18"/>
      <c r="AM28" s="19"/>
      <c r="AN28" s="15"/>
    </row>
    <row r="29" spans="1:40" s="30" customFormat="1" ht="15.75" customHeight="1">
      <c r="A29" s="1"/>
      <c r="B29" s="2" t="s">
        <v>71</v>
      </c>
      <c r="C29" s="5"/>
      <c r="D29" s="32"/>
      <c r="E29" s="5"/>
      <c r="F29" s="5"/>
      <c r="G29" s="5"/>
      <c r="H29" s="4"/>
      <c r="I29" s="49"/>
      <c r="J29" s="50"/>
      <c r="K29" s="19"/>
      <c r="L29" s="19"/>
      <c r="M29" s="51"/>
      <c r="N29" s="51"/>
      <c r="O29" s="51"/>
      <c r="P29" s="51"/>
      <c r="Q29" s="51"/>
      <c r="R29" s="25"/>
      <c r="S29" s="10"/>
      <c r="T29" s="11"/>
      <c r="U29" s="11"/>
      <c r="V29" s="11"/>
      <c r="W29" s="11"/>
      <c r="X29" s="11"/>
      <c r="Y29" s="12"/>
      <c r="Z29" s="568"/>
      <c r="AA29" s="366"/>
      <c r="AB29" s="28"/>
      <c r="AC29" s="52"/>
      <c r="AD29" s="53"/>
      <c r="AE29" s="54"/>
      <c r="AF29" s="15"/>
      <c r="AG29" s="15"/>
      <c r="AH29" s="15"/>
      <c r="AI29" s="15"/>
      <c r="AK29" s="17"/>
      <c r="AL29" s="18"/>
      <c r="AM29" s="19"/>
      <c r="AN29" s="15"/>
    </row>
    <row r="30" spans="1:40" s="30" customFormat="1" ht="39">
      <c r="A30" s="55"/>
      <c r="B30" s="56"/>
      <c r="C30" s="57"/>
      <c r="D30" s="58"/>
      <c r="E30" s="59"/>
      <c r="F30" s="60"/>
      <c r="G30" s="61"/>
      <c r="H30" s="62"/>
      <c r="I30" s="63"/>
      <c r="J30" s="50"/>
      <c r="K30" s="406" t="s">
        <v>581</v>
      </c>
      <c r="L30" s="406" t="s">
        <v>580</v>
      </c>
      <c r="M30" s="407" t="s">
        <v>72</v>
      </c>
      <c r="N30" s="406" t="s">
        <v>568</v>
      </c>
      <c r="O30" s="406" t="s">
        <v>570</v>
      </c>
      <c r="P30" s="406" t="s">
        <v>569</v>
      </c>
      <c r="Q30" s="406" t="s">
        <v>709</v>
      </c>
      <c r="R30" s="25"/>
      <c r="S30" s="10"/>
      <c r="T30" s="11"/>
      <c r="U30" s="11"/>
      <c r="V30" s="11"/>
      <c r="W30" s="11"/>
      <c r="X30" s="11"/>
      <c r="Y30" s="27"/>
      <c r="Z30" s="569"/>
      <c r="AA30" s="366"/>
      <c r="AB30" s="14"/>
      <c r="AC30" s="53"/>
      <c r="AD30" s="53"/>
      <c r="AE30" s="64"/>
      <c r="AF30" s="15"/>
      <c r="AG30" s="15"/>
      <c r="AH30" s="15"/>
      <c r="AI30" s="15"/>
      <c r="AK30" s="17"/>
      <c r="AL30" s="18"/>
      <c r="AM30" s="19"/>
      <c r="AN30" s="15"/>
    </row>
    <row r="31" spans="1:40" s="30" customFormat="1" ht="15.75" customHeight="1">
      <c r="A31" s="66" t="s">
        <v>30</v>
      </c>
      <c r="B31" s="67" t="str">
        <f>B63</f>
        <v>DREHBUCH UND RECHTE</v>
      </c>
      <c r="C31" s="21"/>
      <c r="D31" s="22"/>
      <c r="E31" s="21"/>
      <c r="F31" s="67"/>
      <c r="G31" s="68"/>
      <c r="H31" s="69"/>
      <c r="I31" s="70"/>
      <c r="J31" s="33"/>
      <c r="K31" s="71">
        <f>K112</f>
        <v>0</v>
      </c>
      <c r="L31" s="71">
        <f t="shared" ref="L31:P31" si="0">L112</f>
        <v>0</v>
      </c>
      <c r="M31" s="71">
        <f t="shared" si="0"/>
        <v>0</v>
      </c>
      <c r="N31" s="71">
        <f t="shared" si="0"/>
        <v>0</v>
      </c>
      <c r="O31" s="71">
        <f t="shared" si="0"/>
        <v>0</v>
      </c>
      <c r="P31" s="71">
        <f t="shared" si="0"/>
        <v>0</v>
      </c>
      <c r="Q31" s="71">
        <f t="shared" ref="Q31" si="1">Q112</f>
        <v>0</v>
      </c>
      <c r="R31" s="25"/>
      <c r="S31" s="10"/>
      <c r="T31" s="72"/>
      <c r="U31" s="72"/>
      <c r="V31" s="72"/>
      <c r="W31" s="72"/>
      <c r="X31" s="72"/>
      <c r="Y31" s="73"/>
      <c r="Z31" s="569"/>
      <c r="AA31" s="77"/>
      <c r="AB31" s="14"/>
      <c r="AC31" s="65"/>
      <c r="AD31" s="74"/>
      <c r="AE31" s="74"/>
      <c r="AF31" s="15"/>
      <c r="AG31" s="15"/>
      <c r="AH31" s="15"/>
      <c r="AI31" s="15"/>
      <c r="AK31" s="17"/>
      <c r="AL31" s="18"/>
      <c r="AM31" s="19"/>
      <c r="AN31" s="15"/>
    </row>
    <row r="32" spans="1:40" s="30" customFormat="1" ht="15.75" customHeight="1">
      <c r="A32" s="75"/>
      <c r="B32" s="2"/>
      <c r="C32" s="26"/>
      <c r="D32" s="31"/>
      <c r="E32" s="26"/>
      <c r="F32" s="2"/>
      <c r="G32" s="76"/>
      <c r="H32" s="33"/>
      <c r="I32" s="77"/>
      <c r="J32" s="6"/>
      <c r="K32" s="73"/>
      <c r="L32" s="73"/>
      <c r="M32" s="73"/>
      <c r="N32" s="73"/>
      <c r="O32" s="73"/>
      <c r="P32" s="73"/>
      <c r="Q32" s="73"/>
      <c r="R32" s="25"/>
      <c r="S32" s="10"/>
      <c r="T32" s="72"/>
      <c r="U32" s="72"/>
      <c r="V32" s="72"/>
      <c r="W32" s="72"/>
      <c r="X32" s="72"/>
      <c r="Y32" s="73"/>
      <c r="Z32" s="569"/>
      <c r="AA32" s="77"/>
      <c r="AB32" s="14"/>
      <c r="AC32" s="65"/>
      <c r="AD32" s="74"/>
      <c r="AE32" s="74"/>
      <c r="AF32" s="15"/>
      <c r="AG32" s="15"/>
      <c r="AH32" s="15"/>
      <c r="AI32" s="15"/>
      <c r="AK32" s="17"/>
      <c r="AL32" s="18"/>
      <c r="AM32" s="19"/>
      <c r="AN32" s="15"/>
    </row>
    <row r="33" spans="1:40" s="30" customFormat="1" ht="15.75" customHeight="1">
      <c r="A33" s="66" t="str">
        <f>A115</f>
        <v>II.</v>
      </c>
      <c r="B33" s="67" t="str">
        <f>B115</f>
        <v xml:space="preserve">LÖHNE EQUIPE   </v>
      </c>
      <c r="C33" s="21"/>
      <c r="D33" s="22"/>
      <c r="E33" s="21"/>
      <c r="F33" s="67"/>
      <c r="G33" s="78"/>
      <c r="H33" s="79"/>
      <c r="I33" s="70"/>
      <c r="J33" s="33"/>
      <c r="K33" s="71">
        <f t="shared" ref="K33:P33" si="2">K328</f>
        <v>0</v>
      </c>
      <c r="L33" s="71">
        <f t="shared" si="2"/>
        <v>0</v>
      </c>
      <c r="M33" s="71">
        <f t="shared" si="2"/>
        <v>0</v>
      </c>
      <c r="N33" s="71">
        <f t="shared" si="2"/>
        <v>0</v>
      </c>
      <c r="O33" s="71">
        <f t="shared" si="2"/>
        <v>0</v>
      </c>
      <c r="P33" s="71">
        <f t="shared" si="2"/>
        <v>0</v>
      </c>
      <c r="Q33" s="71">
        <f t="shared" ref="Q33" si="3">Q328</f>
        <v>0</v>
      </c>
      <c r="R33" s="25"/>
      <c r="S33" s="10"/>
      <c r="T33" s="72"/>
      <c r="U33" s="72"/>
      <c r="V33" s="72"/>
      <c r="W33" s="72"/>
      <c r="X33" s="72"/>
      <c r="Y33" s="73"/>
      <c r="Z33" s="569"/>
      <c r="AA33" s="77"/>
      <c r="AB33" s="14"/>
      <c r="AC33" s="65"/>
      <c r="AD33" s="74"/>
      <c r="AE33" s="74"/>
      <c r="AF33" s="15"/>
      <c r="AG33" s="15"/>
      <c r="AH33" s="15"/>
      <c r="AI33" s="15"/>
      <c r="AK33" s="17"/>
      <c r="AL33" s="18"/>
      <c r="AM33" s="19"/>
      <c r="AN33" s="15"/>
    </row>
    <row r="34" spans="1:40" s="30" customFormat="1" ht="15.75" customHeight="1">
      <c r="A34" s="75"/>
      <c r="B34" s="2"/>
      <c r="C34" s="26"/>
      <c r="D34" s="31"/>
      <c r="E34" s="26"/>
      <c r="F34" s="2"/>
      <c r="G34" s="76"/>
      <c r="H34" s="33"/>
      <c r="I34" s="77"/>
      <c r="J34" s="6"/>
      <c r="K34" s="73"/>
      <c r="L34" s="73"/>
      <c r="M34" s="73"/>
      <c r="N34" s="73"/>
      <c r="O34" s="73"/>
      <c r="P34" s="73"/>
      <c r="Q34" s="73"/>
      <c r="R34" s="25"/>
      <c r="S34" s="10"/>
      <c r="T34" s="72"/>
      <c r="U34" s="72"/>
      <c r="V34" s="72"/>
      <c r="W34" s="72"/>
      <c r="X34" s="72"/>
      <c r="Y34" s="73"/>
      <c r="Z34" s="569"/>
      <c r="AA34" s="77"/>
      <c r="AB34" s="14"/>
      <c r="AC34" s="65"/>
      <c r="AD34" s="74"/>
      <c r="AE34" s="74"/>
      <c r="AF34" s="15"/>
      <c r="AG34" s="15"/>
      <c r="AH34" s="15"/>
      <c r="AI34" s="15"/>
      <c r="AK34" s="17"/>
      <c r="AL34" s="18"/>
      <c r="AM34" s="19"/>
      <c r="AN34" s="15"/>
    </row>
    <row r="35" spans="1:40" s="30" customFormat="1" ht="15.75" customHeight="1">
      <c r="A35" s="66" t="s">
        <v>45</v>
      </c>
      <c r="B35" s="67" t="s">
        <v>583</v>
      </c>
      <c r="C35" s="21"/>
      <c r="D35" s="22"/>
      <c r="E35" s="21"/>
      <c r="F35" s="67"/>
      <c r="G35" s="78"/>
      <c r="H35" s="79"/>
      <c r="I35" s="70"/>
      <c r="J35" s="33"/>
      <c r="K35" s="71">
        <f t="shared" ref="K35:P35" si="4">K382</f>
        <v>0</v>
      </c>
      <c r="L35" s="71">
        <f t="shared" si="4"/>
        <v>0</v>
      </c>
      <c r="M35" s="71">
        <f t="shared" si="4"/>
        <v>0</v>
      </c>
      <c r="N35" s="71">
        <f t="shared" si="4"/>
        <v>0</v>
      </c>
      <c r="O35" s="71">
        <f t="shared" si="4"/>
        <v>0</v>
      </c>
      <c r="P35" s="71">
        <f t="shared" si="4"/>
        <v>0</v>
      </c>
      <c r="Q35" s="71">
        <f t="shared" ref="Q35" si="5">Q382</f>
        <v>0</v>
      </c>
      <c r="R35" s="25"/>
      <c r="S35" s="10"/>
      <c r="T35" s="72"/>
      <c r="U35" s="72"/>
      <c r="V35" s="72"/>
      <c r="W35" s="72"/>
      <c r="X35" s="72"/>
      <c r="Y35" s="73"/>
      <c r="Z35" s="569"/>
      <c r="AA35" s="77"/>
      <c r="AB35" s="14"/>
      <c r="AC35" s="65"/>
      <c r="AD35" s="74"/>
      <c r="AE35" s="74"/>
      <c r="AF35" s="15"/>
      <c r="AG35" s="15"/>
      <c r="AH35" s="15"/>
      <c r="AI35" s="15"/>
      <c r="AK35" s="17"/>
      <c r="AL35" s="18"/>
      <c r="AM35" s="19"/>
      <c r="AN35" s="15"/>
    </row>
    <row r="36" spans="1:40" s="30" customFormat="1" ht="15.75" customHeight="1">
      <c r="A36" s="75"/>
      <c r="B36" s="2"/>
      <c r="C36" s="26"/>
      <c r="D36" s="31"/>
      <c r="E36" s="26"/>
      <c r="F36" s="2"/>
      <c r="G36" s="76"/>
      <c r="H36" s="33"/>
      <c r="I36" s="77"/>
      <c r="J36" s="6"/>
      <c r="K36" s="73"/>
      <c r="L36" s="73"/>
      <c r="M36" s="73"/>
      <c r="N36" s="73"/>
      <c r="O36" s="73"/>
      <c r="P36" s="73"/>
      <c r="Q36" s="73"/>
      <c r="R36" s="25"/>
      <c r="S36" s="10"/>
      <c r="T36" s="72"/>
      <c r="U36" s="72"/>
      <c r="V36" s="72"/>
      <c r="W36" s="72"/>
      <c r="X36" s="72"/>
      <c r="Y36" s="73"/>
      <c r="Z36" s="569"/>
      <c r="AA36" s="77"/>
      <c r="AB36" s="14"/>
      <c r="AC36" s="65"/>
      <c r="AD36" s="74"/>
      <c r="AE36" s="74"/>
      <c r="AF36" s="15"/>
      <c r="AG36" s="15"/>
      <c r="AH36" s="15"/>
      <c r="AI36" s="15"/>
      <c r="AK36" s="17"/>
      <c r="AL36" s="18"/>
      <c r="AM36" s="19"/>
      <c r="AN36" s="15"/>
    </row>
    <row r="37" spans="1:40" s="30" customFormat="1" ht="15.75" customHeight="1">
      <c r="A37" s="66" t="str">
        <f>A385</f>
        <v>IV.</v>
      </c>
      <c r="B37" s="67" t="str">
        <f>B385</f>
        <v>SOZIALABGABEN EQUIPE UND DARSTELLENDE</v>
      </c>
      <c r="C37" s="21"/>
      <c r="D37" s="22"/>
      <c r="E37" s="21"/>
      <c r="F37" s="67"/>
      <c r="G37" s="78"/>
      <c r="H37" s="79"/>
      <c r="I37" s="70"/>
      <c r="J37" s="33"/>
      <c r="K37" s="71">
        <f t="shared" ref="K37:P37" si="6">K402</f>
        <v>0</v>
      </c>
      <c r="L37" s="71">
        <f t="shared" si="6"/>
        <v>0</v>
      </c>
      <c r="M37" s="71">
        <f t="shared" si="6"/>
        <v>0</v>
      </c>
      <c r="N37" s="71">
        <f>N402</f>
        <v>0</v>
      </c>
      <c r="O37" s="71">
        <f t="shared" si="6"/>
        <v>0</v>
      </c>
      <c r="P37" s="71">
        <f t="shared" si="6"/>
        <v>0</v>
      </c>
      <c r="Q37" s="71">
        <f t="shared" ref="Q37" si="7">Q402</f>
        <v>0</v>
      </c>
      <c r="R37" s="25"/>
      <c r="S37" s="10"/>
      <c r="T37" s="72"/>
      <c r="U37" s="72"/>
      <c r="V37" s="72"/>
      <c r="W37" s="72"/>
      <c r="X37" s="72"/>
      <c r="Y37" s="73"/>
      <c r="Z37" s="569"/>
      <c r="AA37" s="77"/>
      <c r="AB37" s="14"/>
      <c r="AC37" s="65"/>
      <c r="AD37" s="74"/>
      <c r="AE37" s="74"/>
      <c r="AF37" s="15"/>
      <c r="AG37" s="15"/>
      <c r="AH37" s="15"/>
      <c r="AI37" s="15"/>
      <c r="AK37" s="17"/>
      <c r="AL37" s="18"/>
      <c r="AM37" s="19"/>
      <c r="AN37" s="16"/>
    </row>
    <row r="38" spans="1:40" s="30" customFormat="1" ht="15.75" customHeight="1">
      <c r="A38" s="75"/>
      <c r="B38" s="2"/>
      <c r="C38" s="26"/>
      <c r="D38" s="31"/>
      <c r="E38" s="26"/>
      <c r="F38" s="2"/>
      <c r="G38" s="76"/>
      <c r="H38" s="33"/>
      <c r="I38" s="77"/>
      <c r="J38" s="6"/>
      <c r="K38" s="73"/>
      <c r="L38" s="73"/>
      <c r="M38" s="73"/>
      <c r="N38" s="73"/>
      <c r="O38" s="73"/>
      <c r="P38" s="73"/>
      <c r="Q38" s="73"/>
      <c r="R38" s="25"/>
      <c r="S38" s="10"/>
      <c r="T38" s="72"/>
      <c r="U38" s="72"/>
      <c r="V38" s="72"/>
      <c r="W38" s="72"/>
      <c r="X38" s="72"/>
      <c r="Y38" s="73"/>
      <c r="Z38" s="569"/>
      <c r="AA38" s="77"/>
      <c r="AB38" s="14"/>
      <c r="AC38" s="65"/>
      <c r="AD38" s="74"/>
      <c r="AE38" s="74"/>
      <c r="AF38" s="15"/>
      <c r="AG38" s="15"/>
      <c r="AH38" s="15"/>
      <c r="AI38" s="15"/>
      <c r="AK38" s="17"/>
      <c r="AL38" s="18"/>
      <c r="AM38" s="19"/>
      <c r="AN38" s="15"/>
    </row>
    <row r="39" spans="1:40" s="30" customFormat="1" ht="15.75" customHeight="1">
      <c r="A39" s="66" t="str">
        <f>A405</f>
        <v>V.</v>
      </c>
      <c r="B39" s="67" t="str">
        <f>B405</f>
        <v>DEKOR UND KOSTÜME</v>
      </c>
      <c r="C39" s="21"/>
      <c r="D39" s="22"/>
      <c r="E39" s="21"/>
      <c r="F39" s="67"/>
      <c r="G39" s="80"/>
      <c r="H39" s="80"/>
      <c r="I39" s="70"/>
      <c r="J39" s="33"/>
      <c r="K39" s="71">
        <f t="shared" ref="K39:P39" si="8">K451</f>
        <v>0</v>
      </c>
      <c r="L39" s="71">
        <f t="shared" si="8"/>
        <v>0</v>
      </c>
      <c r="M39" s="71">
        <f t="shared" si="8"/>
        <v>0</v>
      </c>
      <c r="N39" s="71">
        <f t="shared" si="8"/>
        <v>0</v>
      </c>
      <c r="O39" s="71">
        <f t="shared" si="8"/>
        <v>0</v>
      </c>
      <c r="P39" s="71">
        <f t="shared" si="8"/>
        <v>0</v>
      </c>
      <c r="Q39" s="71">
        <f t="shared" ref="Q39" si="9">Q451</f>
        <v>0</v>
      </c>
      <c r="R39" s="4" t="s">
        <v>21</v>
      </c>
      <c r="S39" s="10"/>
      <c r="U39" s="15"/>
      <c r="V39" s="15"/>
      <c r="W39" s="72"/>
      <c r="X39" s="72"/>
      <c r="Y39" s="73"/>
      <c r="Z39" s="569"/>
      <c r="AA39" s="77"/>
      <c r="AB39" s="14"/>
      <c r="AC39" s="65"/>
      <c r="AD39" s="74"/>
      <c r="AE39" s="74"/>
      <c r="AF39" s="15"/>
      <c r="AG39" s="15"/>
      <c r="AH39" s="15"/>
      <c r="AI39" s="15"/>
      <c r="AK39" s="17"/>
      <c r="AL39" s="81"/>
      <c r="AM39" s="19"/>
      <c r="AN39" s="15"/>
    </row>
    <row r="40" spans="1:40" s="30" customFormat="1" ht="15.75" customHeight="1">
      <c r="A40" s="75"/>
      <c r="B40" s="2"/>
      <c r="C40" s="26"/>
      <c r="D40" s="31"/>
      <c r="E40" s="26"/>
      <c r="F40" s="2"/>
      <c r="G40" s="15"/>
      <c r="H40" s="15"/>
      <c r="I40" s="77"/>
      <c r="J40" s="6"/>
      <c r="K40" s="73"/>
      <c r="L40" s="73"/>
      <c r="M40" s="73"/>
      <c r="N40" s="73"/>
      <c r="O40" s="73"/>
      <c r="P40" s="73"/>
      <c r="Q40" s="73"/>
      <c r="R40" s="4"/>
      <c r="S40" s="10"/>
      <c r="U40" s="15"/>
      <c r="V40" s="15"/>
      <c r="W40" s="72"/>
      <c r="X40" s="72"/>
      <c r="Y40" s="73"/>
      <c r="Z40" s="569"/>
      <c r="AA40" s="77"/>
      <c r="AB40" s="14"/>
      <c r="AC40" s="65"/>
      <c r="AD40" s="74"/>
      <c r="AE40" s="74"/>
      <c r="AF40" s="15"/>
      <c r="AG40" s="15"/>
      <c r="AH40" s="15"/>
      <c r="AI40" s="15"/>
      <c r="AK40" s="17"/>
      <c r="AL40" s="18"/>
      <c r="AM40" s="19"/>
      <c r="AN40" s="15"/>
    </row>
    <row r="41" spans="1:40" s="30" customFormat="1" ht="15.75" customHeight="1">
      <c r="A41" s="66" t="str">
        <f>A454</f>
        <v>VI.</v>
      </c>
      <c r="B41" s="67" t="s">
        <v>533</v>
      </c>
      <c r="C41" s="21"/>
      <c r="D41" s="22"/>
      <c r="E41" s="21"/>
      <c r="F41" s="67"/>
      <c r="G41" s="80"/>
      <c r="H41" s="80"/>
      <c r="I41" s="70"/>
      <c r="J41" s="33"/>
      <c r="K41" s="71">
        <f t="shared" ref="K41:P41" si="10">K531</f>
        <v>0</v>
      </c>
      <c r="L41" s="71">
        <f t="shared" si="10"/>
        <v>0</v>
      </c>
      <c r="M41" s="71">
        <f t="shared" si="10"/>
        <v>0</v>
      </c>
      <c r="N41" s="71">
        <f t="shared" si="10"/>
        <v>0</v>
      </c>
      <c r="O41" s="71">
        <f t="shared" si="10"/>
        <v>0</v>
      </c>
      <c r="P41" s="71">
        <f t="shared" si="10"/>
        <v>0</v>
      </c>
      <c r="Q41" s="71">
        <f t="shared" ref="Q41" si="11">Q531</f>
        <v>0</v>
      </c>
      <c r="R41" s="4" t="s">
        <v>21</v>
      </c>
      <c r="S41" s="10"/>
      <c r="U41" s="15"/>
      <c r="V41" s="15"/>
      <c r="W41" s="72"/>
      <c r="X41" s="72"/>
      <c r="Y41" s="73"/>
      <c r="Z41" s="569"/>
      <c r="AA41" s="77"/>
      <c r="AB41" s="14"/>
      <c r="AC41" s="65"/>
      <c r="AD41" s="74"/>
      <c r="AE41" s="74"/>
      <c r="AF41" s="15"/>
      <c r="AG41" s="15"/>
      <c r="AH41" s="15"/>
      <c r="AI41" s="15"/>
      <c r="AK41" s="17"/>
      <c r="AL41" s="18"/>
      <c r="AM41" s="19"/>
      <c r="AN41" s="15"/>
    </row>
    <row r="42" spans="1:40" s="30" customFormat="1" ht="15.75" customHeight="1">
      <c r="A42" s="75"/>
      <c r="B42" s="2"/>
      <c r="C42" s="26"/>
      <c r="D42" s="31"/>
      <c r="E42" s="26"/>
      <c r="F42" s="2"/>
      <c r="G42" s="15"/>
      <c r="H42" s="15"/>
      <c r="I42" s="77"/>
      <c r="J42" s="6"/>
      <c r="K42" s="73"/>
      <c r="L42" s="73"/>
      <c r="M42" s="73"/>
      <c r="N42" s="73"/>
      <c r="O42" s="73"/>
      <c r="P42" s="73"/>
      <c r="Q42" s="73"/>
      <c r="R42" s="4"/>
      <c r="S42" s="10"/>
      <c r="U42" s="15"/>
      <c r="V42" s="15"/>
      <c r="W42" s="72"/>
      <c r="X42" s="72"/>
      <c r="Y42" s="73"/>
      <c r="Z42" s="569"/>
      <c r="AA42" s="77"/>
      <c r="AB42" s="14"/>
      <c r="AC42" s="65"/>
      <c r="AD42" s="74"/>
      <c r="AE42" s="74"/>
      <c r="AF42" s="15"/>
      <c r="AG42" s="15"/>
      <c r="AH42" s="15"/>
      <c r="AI42" s="15"/>
      <c r="AK42" s="17"/>
      <c r="AL42" s="18"/>
      <c r="AM42" s="19"/>
      <c r="AN42" s="15"/>
    </row>
    <row r="43" spans="1:40" s="30" customFormat="1" ht="15.75" customHeight="1">
      <c r="A43" s="66" t="str">
        <f>A534</f>
        <v>VII.</v>
      </c>
      <c r="B43" s="67" t="str">
        <f>B534</f>
        <v>TECHNISCHE MITTEL</v>
      </c>
      <c r="C43" s="21"/>
      <c r="D43" s="22"/>
      <c r="E43" s="21"/>
      <c r="F43" s="67"/>
      <c r="G43" s="80"/>
      <c r="H43" s="80"/>
      <c r="I43" s="70"/>
      <c r="J43" s="33"/>
      <c r="K43" s="71">
        <f t="shared" ref="K43:P43" si="12">K599</f>
        <v>0</v>
      </c>
      <c r="L43" s="71">
        <f t="shared" si="12"/>
        <v>0</v>
      </c>
      <c r="M43" s="71">
        <f t="shared" si="12"/>
        <v>0</v>
      </c>
      <c r="N43" s="71">
        <f t="shared" si="12"/>
        <v>0</v>
      </c>
      <c r="O43" s="71">
        <f t="shared" si="12"/>
        <v>0</v>
      </c>
      <c r="P43" s="71">
        <f t="shared" si="12"/>
        <v>0</v>
      </c>
      <c r="Q43" s="71">
        <f t="shared" ref="Q43" si="13">Q599</f>
        <v>0</v>
      </c>
      <c r="R43" s="4" t="s">
        <v>21</v>
      </c>
      <c r="S43" s="10"/>
      <c r="U43" s="15"/>
      <c r="V43" s="15"/>
      <c r="W43" s="72"/>
      <c r="X43" s="72"/>
      <c r="Y43" s="73"/>
      <c r="Z43" s="569"/>
      <c r="AA43" s="77"/>
      <c r="AB43" s="14"/>
      <c r="AC43" s="65"/>
      <c r="AD43" s="74"/>
      <c r="AE43" s="74"/>
      <c r="AF43" s="15"/>
      <c r="AG43" s="15"/>
      <c r="AH43" s="15"/>
      <c r="AI43" s="15"/>
      <c r="AK43" s="17"/>
      <c r="AL43" s="18"/>
      <c r="AM43" s="19"/>
      <c r="AN43" s="15"/>
    </row>
    <row r="44" spans="1:40" s="30" customFormat="1" ht="15.75" customHeight="1">
      <c r="A44" s="75"/>
      <c r="B44" s="2"/>
      <c r="C44" s="26"/>
      <c r="D44" s="31"/>
      <c r="E44" s="26"/>
      <c r="F44" s="2"/>
      <c r="G44" s="15"/>
      <c r="H44" s="15"/>
      <c r="I44" s="77"/>
      <c r="J44" s="6"/>
      <c r="K44" s="73"/>
      <c r="L44" s="73"/>
      <c r="M44" s="73"/>
      <c r="N44" s="73"/>
      <c r="O44" s="73"/>
      <c r="P44" s="73"/>
      <c r="Q44" s="73"/>
      <c r="R44" s="4"/>
      <c r="S44" s="10"/>
      <c r="U44" s="15"/>
      <c r="V44" s="15"/>
      <c r="W44" s="72"/>
      <c r="X44" s="72"/>
      <c r="Y44" s="73"/>
      <c r="Z44" s="569"/>
      <c r="AA44" s="77"/>
      <c r="AB44" s="14"/>
      <c r="AC44" s="65"/>
      <c r="AD44" s="74"/>
      <c r="AE44" s="74"/>
      <c r="AF44" s="15"/>
      <c r="AG44" s="15"/>
      <c r="AH44" s="15"/>
      <c r="AI44" s="15"/>
      <c r="AK44" s="17"/>
      <c r="AL44" s="18"/>
      <c r="AM44" s="19"/>
      <c r="AN44" s="15"/>
    </row>
    <row r="45" spans="1:40" s="30" customFormat="1" ht="15.75" customHeight="1">
      <c r="A45" s="66" t="str">
        <f>A601</f>
        <v>VIII.</v>
      </c>
      <c r="B45" s="67" t="str">
        <f>B601</f>
        <v>ROHMATERIAL / LABOR / VIDEO</v>
      </c>
      <c r="C45" s="21"/>
      <c r="D45" s="22"/>
      <c r="E45" s="21"/>
      <c r="F45" s="67"/>
      <c r="G45" s="80"/>
      <c r="H45" s="80"/>
      <c r="I45" s="70"/>
      <c r="J45" s="33"/>
      <c r="K45" s="71">
        <f t="shared" ref="K45:P45" si="14">K673</f>
        <v>0</v>
      </c>
      <c r="L45" s="71">
        <f t="shared" si="14"/>
        <v>0</v>
      </c>
      <c r="M45" s="71">
        <f t="shared" si="14"/>
        <v>0</v>
      </c>
      <c r="N45" s="71">
        <f t="shared" si="14"/>
        <v>0</v>
      </c>
      <c r="O45" s="71">
        <f t="shared" si="14"/>
        <v>0</v>
      </c>
      <c r="P45" s="71">
        <f t="shared" si="14"/>
        <v>0</v>
      </c>
      <c r="Q45" s="71">
        <f t="shared" ref="Q45" si="15">Q673</f>
        <v>0</v>
      </c>
      <c r="R45" s="4" t="s">
        <v>21</v>
      </c>
      <c r="S45" s="10"/>
      <c r="U45" s="15"/>
      <c r="V45" s="15"/>
      <c r="W45" s="72"/>
      <c r="X45" s="72"/>
      <c r="Y45" s="73"/>
      <c r="Z45" s="569"/>
      <c r="AA45" s="77"/>
      <c r="AB45" s="14"/>
      <c r="AC45" s="65"/>
      <c r="AD45" s="74"/>
      <c r="AE45" s="74"/>
      <c r="AF45" s="15"/>
      <c r="AG45" s="15"/>
      <c r="AH45" s="15"/>
      <c r="AI45" s="15"/>
      <c r="AK45" s="17"/>
      <c r="AL45" s="18"/>
      <c r="AM45" s="19"/>
      <c r="AN45" s="15"/>
    </row>
    <row r="46" spans="1:40" s="30" customFormat="1" ht="15.75" customHeight="1">
      <c r="A46" s="75"/>
      <c r="B46" s="2"/>
      <c r="C46" s="26"/>
      <c r="D46" s="31"/>
      <c r="E46" s="26"/>
      <c r="F46" s="2"/>
      <c r="G46" s="15"/>
      <c r="H46" s="15"/>
      <c r="I46" s="77"/>
      <c r="J46" s="6"/>
      <c r="K46" s="73"/>
      <c r="L46" s="73"/>
      <c r="M46" s="73"/>
      <c r="N46" s="73"/>
      <c r="O46" s="73"/>
      <c r="P46" s="73"/>
      <c r="Q46" s="73"/>
      <c r="R46" s="4"/>
      <c r="S46" s="10"/>
      <c r="U46" s="15"/>
      <c r="V46" s="15"/>
      <c r="W46" s="72"/>
      <c r="X46" s="72"/>
      <c r="Y46" s="73"/>
      <c r="Z46" s="569"/>
      <c r="AA46" s="77"/>
      <c r="AB46" s="14"/>
      <c r="AC46" s="65"/>
      <c r="AD46" s="74"/>
      <c r="AE46" s="74"/>
      <c r="AF46" s="15"/>
      <c r="AG46" s="15"/>
      <c r="AH46" s="15"/>
      <c r="AI46" s="15"/>
      <c r="AK46" s="17"/>
      <c r="AL46" s="18"/>
      <c r="AM46" s="19"/>
      <c r="AN46" s="15"/>
    </row>
    <row r="47" spans="1:40" s="30" customFormat="1" ht="15.75" customHeight="1">
      <c r="A47" s="66" t="str">
        <f>A676</f>
        <v>IX.</v>
      </c>
      <c r="B47" s="67" t="str">
        <f>B676</f>
        <v>VERSICHERUNGEN / DIVERSE KOSTEN</v>
      </c>
      <c r="C47" s="21"/>
      <c r="D47" s="22"/>
      <c r="E47" s="21"/>
      <c r="F47" s="67"/>
      <c r="G47" s="80"/>
      <c r="H47" s="80"/>
      <c r="I47" s="70"/>
      <c r="J47" s="33"/>
      <c r="K47" s="82">
        <f t="shared" ref="K47:P47" si="16">K713</f>
        <v>0</v>
      </c>
      <c r="L47" s="82">
        <f t="shared" si="16"/>
        <v>0</v>
      </c>
      <c r="M47" s="82">
        <f t="shared" si="16"/>
        <v>0</v>
      </c>
      <c r="N47" s="82">
        <f t="shared" si="16"/>
        <v>0</v>
      </c>
      <c r="O47" s="82">
        <f t="shared" si="16"/>
        <v>0</v>
      </c>
      <c r="P47" s="82">
        <f t="shared" si="16"/>
        <v>0</v>
      </c>
      <c r="Q47" s="82">
        <f t="shared" ref="Q47" si="17">Q713</f>
        <v>0</v>
      </c>
      <c r="R47" s="4" t="s">
        <v>12</v>
      </c>
      <c r="S47" s="10"/>
      <c r="U47" s="15"/>
      <c r="V47" s="15"/>
      <c r="W47" s="72"/>
      <c r="X47" s="72"/>
      <c r="Y47" s="73"/>
      <c r="Z47" s="569"/>
      <c r="AA47" s="77"/>
      <c r="AB47" s="14"/>
      <c r="AC47" s="65"/>
      <c r="AD47" s="74"/>
      <c r="AE47" s="74"/>
      <c r="AF47" s="15"/>
      <c r="AG47" s="15"/>
      <c r="AH47" s="15"/>
      <c r="AI47" s="15"/>
      <c r="AK47" s="17"/>
      <c r="AL47" s="18"/>
      <c r="AM47" s="19"/>
      <c r="AN47" s="15"/>
    </row>
    <row r="48" spans="1:40" s="30" customFormat="1" ht="15.75" customHeight="1">
      <c r="A48" s="75"/>
      <c r="B48" s="2"/>
      <c r="C48" s="26"/>
      <c r="D48" s="31"/>
      <c r="E48" s="26"/>
      <c r="F48" s="2"/>
      <c r="G48" s="15"/>
      <c r="H48" s="76"/>
      <c r="I48" s="77"/>
      <c r="J48" s="6"/>
      <c r="K48" s="83"/>
      <c r="L48" s="83"/>
      <c r="M48" s="83"/>
      <c r="N48" s="83"/>
      <c r="O48" s="83"/>
      <c r="P48" s="83"/>
      <c r="Q48" s="83"/>
      <c r="R48" s="25"/>
      <c r="S48" s="10"/>
      <c r="T48" s="72"/>
      <c r="U48" s="72"/>
      <c r="V48" s="72"/>
      <c r="W48" s="72"/>
      <c r="X48" s="72"/>
      <c r="Y48" s="73"/>
      <c r="Z48" s="569"/>
      <c r="AA48" s="77"/>
      <c r="AB48" s="14"/>
      <c r="AC48" s="65"/>
      <c r="AD48" s="74"/>
      <c r="AE48" s="74"/>
      <c r="AF48" s="15"/>
      <c r="AG48" s="15"/>
      <c r="AH48" s="15"/>
      <c r="AI48" s="15"/>
      <c r="AK48" s="17"/>
      <c r="AL48" s="18"/>
      <c r="AM48" s="19"/>
      <c r="AN48" s="15"/>
    </row>
    <row r="49" spans="1:40" s="30" customFormat="1" ht="15.75" customHeight="1">
      <c r="A49" s="75"/>
      <c r="B49" s="2"/>
      <c r="C49" s="26"/>
      <c r="D49" s="31"/>
      <c r="E49" s="26"/>
      <c r="F49" s="2"/>
      <c r="G49" s="15"/>
      <c r="H49" s="9"/>
      <c r="I49" s="77"/>
      <c r="J49" s="6"/>
      <c r="K49" s="73"/>
      <c r="L49" s="73"/>
      <c r="M49" s="73"/>
      <c r="N49" s="73"/>
      <c r="O49" s="73"/>
      <c r="P49" s="73"/>
      <c r="Q49" s="73"/>
      <c r="R49" s="25"/>
      <c r="S49" s="10"/>
      <c r="T49" s="72"/>
      <c r="U49" s="72"/>
      <c r="V49" s="72"/>
      <c r="W49" s="72"/>
      <c r="X49" s="72"/>
      <c r="Y49" s="73"/>
      <c r="Z49" s="569"/>
      <c r="AA49" s="77"/>
      <c r="AB49" s="14"/>
      <c r="AC49" s="65"/>
      <c r="AD49" s="74"/>
      <c r="AE49" s="74"/>
      <c r="AF49" s="15"/>
      <c r="AG49" s="15"/>
      <c r="AH49" s="15"/>
      <c r="AI49" s="15"/>
      <c r="AK49" s="17"/>
      <c r="AL49" s="18"/>
      <c r="AM49" s="19"/>
      <c r="AN49" s="15"/>
    </row>
    <row r="50" spans="1:40" s="30" customFormat="1" ht="15.75" customHeight="1">
      <c r="A50" s="66"/>
      <c r="B50" s="67"/>
      <c r="C50" s="21"/>
      <c r="D50" s="22"/>
      <c r="E50" s="21"/>
      <c r="F50" s="67"/>
      <c r="G50" s="80"/>
      <c r="H50" s="84"/>
      <c r="I50" s="84" t="s">
        <v>73</v>
      </c>
      <c r="J50" s="33"/>
      <c r="K50" s="71">
        <f>SUM(K31:K48)</f>
        <v>0</v>
      </c>
      <c r="L50" s="71">
        <f>SUM(L31:L48)</f>
        <v>0</v>
      </c>
      <c r="M50" s="71">
        <f t="shared" ref="L50:P50" si="18">SUM(M31:M48)</f>
        <v>0</v>
      </c>
      <c r="N50" s="71">
        <f t="shared" si="18"/>
        <v>0</v>
      </c>
      <c r="O50" s="71">
        <f t="shared" si="18"/>
        <v>0</v>
      </c>
      <c r="P50" s="71">
        <f t="shared" si="18"/>
        <v>0</v>
      </c>
      <c r="Q50" s="71">
        <f>SUM(Q31:Q48)</f>
        <v>0</v>
      </c>
      <c r="R50" s="25"/>
      <c r="S50" s="10"/>
      <c r="T50" s="72"/>
      <c r="U50" s="72"/>
      <c r="V50" s="72"/>
      <c r="W50" s="72"/>
      <c r="X50" s="72"/>
      <c r="Y50" s="73"/>
      <c r="Z50" s="569"/>
      <c r="AA50" s="77"/>
      <c r="AB50" s="14"/>
      <c r="AC50" s="85"/>
      <c r="AD50" s="74"/>
      <c r="AE50" s="74"/>
      <c r="AF50" s="15"/>
      <c r="AG50" s="15"/>
      <c r="AH50" s="15"/>
      <c r="AI50" s="15"/>
      <c r="AK50" s="17"/>
      <c r="AL50" s="18"/>
      <c r="AM50" s="19"/>
      <c r="AN50" s="15"/>
    </row>
    <row r="51" spans="1:40" s="98" customFormat="1" ht="15.75" customHeight="1">
      <c r="A51" s="86"/>
      <c r="B51" s="87"/>
      <c r="C51" s="88"/>
      <c r="D51" s="89"/>
      <c r="E51" s="88"/>
      <c r="F51" s="6"/>
      <c r="G51" s="15"/>
      <c r="H51" s="90"/>
      <c r="I51" s="91"/>
      <c r="J51" s="6"/>
      <c r="K51" s="73"/>
      <c r="L51" s="73"/>
      <c r="M51" s="92"/>
      <c r="N51" s="92"/>
      <c r="O51" s="92"/>
      <c r="P51" s="92"/>
      <c r="Q51" s="92"/>
      <c r="R51" s="93"/>
      <c r="S51" s="10"/>
      <c r="T51" s="94"/>
      <c r="U51" s="94"/>
      <c r="V51" s="94"/>
      <c r="W51" s="94"/>
      <c r="X51" s="94"/>
      <c r="Y51" s="92"/>
      <c r="Z51" s="571"/>
      <c r="AA51" s="77"/>
      <c r="AB51" s="96"/>
      <c r="AC51" s="85"/>
      <c r="AD51" s="97"/>
      <c r="AE51" s="74"/>
      <c r="AF51" s="15"/>
      <c r="AG51" s="15"/>
      <c r="AH51" s="15"/>
      <c r="AI51" s="15"/>
      <c r="AK51" s="99"/>
      <c r="AL51" s="100"/>
      <c r="AM51" s="19"/>
      <c r="AN51" s="101"/>
    </row>
    <row r="52" spans="1:40" s="30" customFormat="1" ht="15.75" customHeight="1">
      <c r="A52" s="66" t="s">
        <v>8</v>
      </c>
      <c r="B52" s="23" t="s">
        <v>74</v>
      </c>
      <c r="C52" s="21"/>
      <c r="D52" s="84"/>
      <c r="E52" s="102">
        <v>7.5</v>
      </c>
      <c r="F52" s="67" t="s">
        <v>20</v>
      </c>
      <c r="G52" s="103"/>
      <c r="H52" s="104"/>
      <c r="I52" s="105"/>
      <c r="J52" s="79"/>
      <c r="K52" s="71">
        <f>K50*E52%</f>
        <v>0</v>
      </c>
      <c r="L52" s="71">
        <f>L50*E52%</f>
        <v>0</v>
      </c>
      <c r="M52" s="71">
        <f>SUM(K52:L52)</f>
        <v>0</v>
      </c>
      <c r="N52" s="71">
        <f>N50*E52%</f>
        <v>0</v>
      </c>
      <c r="O52" s="71">
        <v>0</v>
      </c>
      <c r="P52" s="71">
        <v>0</v>
      </c>
      <c r="Q52" s="71">
        <v>0</v>
      </c>
      <c r="R52" s="25"/>
      <c r="S52" s="10"/>
      <c r="T52" s="106"/>
      <c r="U52" s="106"/>
      <c r="V52" s="106"/>
      <c r="W52" s="72"/>
      <c r="X52" s="72"/>
      <c r="Y52" s="73"/>
      <c r="Z52" s="569"/>
      <c r="AA52" s="77"/>
      <c r="AB52" s="14"/>
      <c r="AC52" s="85"/>
      <c r="AD52" s="74"/>
      <c r="AE52" s="74"/>
      <c r="AF52" s="15"/>
      <c r="AG52" s="15"/>
      <c r="AH52" s="15"/>
      <c r="AI52" s="15"/>
      <c r="AK52" s="17"/>
      <c r="AL52" s="18"/>
      <c r="AM52" s="19"/>
      <c r="AN52" s="15"/>
    </row>
    <row r="53" spans="1:40" s="30" customFormat="1" ht="15.75" customHeight="1">
      <c r="A53" s="107"/>
      <c r="B53" s="108"/>
      <c r="C53" s="26"/>
      <c r="D53" s="9"/>
      <c r="E53" s="109"/>
      <c r="F53" s="2"/>
      <c r="G53" s="110"/>
      <c r="H53" s="111"/>
      <c r="I53" s="91"/>
      <c r="J53" s="6"/>
      <c r="K53" s="73"/>
      <c r="L53" s="73"/>
      <c r="M53" s="92"/>
      <c r="N53" s="92"/>
      <c r="O53" s="92"/>
      <c r="P53" s="92"/>
      <c r="Q53" s="92"/>
      <c r="R53" s="25"/>
      <c r="S53" s="10"/>
      <c r="T53" s="106"/>
      <c r="U53" s="106"/>
      <c r="V53" s="106"/>
      <c r="W53" s="72"/>
      <c r="X53" s="72"/>
      <c r="Y53" s="73"/>
      <c r="Z53" s="569"/>
      <c r="AA53" s="77"/>
      <c r="AB53" s="14"/>
      <c r="AC53" s="85"/>
      <c r="AD53" s="74"/>
      <c r="AE53" s="74"/>
      <c r="AF53" s="15"/>
      <c r="AG53" s="15"/>
      <c r="AH53" s="15"/>
      <c r="AI53" s="15"/>
      <c r="AK53" s="17"/>
      <c r="AL53" s="18"/>
      <c r="AM53" s="19"/>
      <c r="AN53" s="15"/>
    </row>
    <row r="54" spans="1:40" s="98" customFormat="1" ht="15.75" customHeight="1">
      <c r="A54" s="66" t="s">
        <v>42</v>
      </c>
      <c r="B54" s="23" t="s">
        <v>75</v>
      </c>
      <c r="C54" s="112"/>
      <c r="D54" s="113"/>
      <c r="E54" s="102">
        <v>5</v>
      </c>
      <c r="F54" s="67" t="s">
        <v>20</v>
      </c>
      <c r="G54" s="103"/>
      <c r="H54" s="104"/>
      <c r="I54" s="105"/>
      <c r="J54" s="114"/>
      <c r="K54" s="71">
        <f>K50*E54%</f>
        <v>0</v>
      </c>
      <c r="L54" s="71">
        <f>L50*E54%</f>
        <v>0</v>
      </c>
      <c r="M54" s="71">
        <f>SUM(K54:L54)</f>
        <v>0</v>
      </c>
      <c r="N54" s="71">
        <f>N50*E54%</f>
        <v>0</v>
      </c>
      <c r="O54" s="71">
        <v>0</v>
      </c>
      <c r="P54" s="71">
        <v>0</v>
      </c>
      <c r="Q54" s="71">
        <v>0</v>
      </c>
      <c r="R54" s="93"/>
      <c r="S54" s="10"/>
      <c r="T54" s="94"/>
      <c r="U54" s="94"/>
      <c r="V54" s="94"/>
      <c r="W54" s="94"/>
      <c r="X54" s="94"/>
      <c r="Y54" s="92"/>
      <c r="Z54" s="571"/>
      <c r="AA54" s="77"/>
      <c r="AB54" s="14"/>
      <c r="AC54" s="85"/>
      <c r="AD54" s="74"/>
      <c r="AE54" s="74"/>
      <c r="AF54" s="15"/>
      <c r="AG54" s="15"/>
      <c r="AH54" s="15"/>
      <c r="AI54" s="15"/>
      <c r="AK54" s="99"/>
      <c r="AL54" s="100"/>
      <c r="AM54" s="19"/>
      <c r="AN54" s="101"/>
    </row>
    <row r="55" spans="1:40" s="30" customFormat="1" ht="15.75" customHeight="1">
      <c r="A55" s="75"/>
      <c r="B55" s="2"/>
      <c r="C55" s="26"/>
      <c r="D55" s="31"/>
      <c r="E55" s="26"/>
      <c r="F55" s="5"/>
      <c r="G55" s="110"/>
      <c r="H55" s="95"/>
      <c r="I55" s="77"/>
      <c r="J55" s="6"/>
      <c r="K55" s="73"/>
      <c r="L55" s="73"/>
      <c r="M55" s="73"/>
      <c r="N55" s="73"/>
      <c r="O55" s="73"/>
      <c r="P55" s="73"/>
      <c r="Q55" s="73"/>
      <c r="R55" s="25"/>
      <c r="S55" s="10"/>
      <c r="T55" s="72"/>
      <c r="U55" s="72"/>
      <c r="V55" s="72"/>
      <c r="W55" s="72"/>
      <c r="X55" s="72"/>
      <c r="Y55" s="73"/>
      <c r="Z55" s="569"/>
      <c r="AA55" s="77"/>
      <c r="AB55" s="14"/>
      <c r="AC55" s="85"/>
      <c r="AD55" s="74"/>
      <c r="AE55" s="74"/>
      <c r="AF55" s="15"/>
      <c r="AG55" s="15"/>
      <c r="AH55" s="15"/>
      <c r="AI55" s="15"/>
      <c r="AK55" s="17"/>
      <c r="AL55" s="18"/>
      <c r="AM55" s="19"/>
      <c r="AN55" s="15"/>
    </row>
    <row r="56" spans="1:40" s="30" customFormat="1" ht="15.75" customHeight="1" thickBot="1">
      <c r="A56" s="115"/>
      <c r="B56" s="116"/>
      <c r="C56" s="26"/>
      <c r="D56" s="31"/>
      <c r="E56" s="31"/>
      <c r="F56" s="2"/>
      <c r="G56" s="117"/>
      <c r="H56" s="33"/>
      <c r="I56" s="118"/>
      <c r="J56" s="6"/>
      <c r="K56" s="73"/>
      <c r="L56" s="73"/>
      <c r="M56" s="73"/>
      <c r="N56" s="73"/>
      <c r="O56" s="73"/>
      <c r="P56" s="73"/>
      <c r="Q56" s="73"/>
      <c r="R56" s="25"/>
      <c r="S56" s="10"/>
      <c r="T56" s="5"/>
      <c r="U56" s="5"/>
      <c r="V56" s="5"/>
      <c r="W56" s="72"/>
      <c r="X56" s="72"/>
      <c r="Y56" s="73"/>
      <c r="Z56" s="569"/>
      <c r="AA56" s="77"/>
      <c r="AB56" s="14"/>
      <c r="AC56" s="85"/>
      <c r="AD56" s="74"/>
      <c r="AE56" s="74"/>
      <c r="AF56" s="15"/>
      <c r="AG56" s="15"/>
      <c r="AH56" s="15"/>
      <c r="AI56" s="15"/>
      <c r="AK56" s="17"/>
      <c r="AL56" s="18"/>
      <c r="AM56" s="19"/>
      <c r="AN56" s="15"/>
    </row>
    <row r="57" spans="1:40" s="30" customFormat="1" ht="15.75" customHeight="1" thickBot="1">
      <c r="A57" s="119"/>
      <c r="B57" s="120"/>
      <c r="C57" s="121"/>
      <c r="D57" s="122"/>
      <c r="E57" s="122"/>
      <c r="F57" s="408"/>
      <c r="G57" s="409"/>
      <c r="H57" s="410"/>
      <c r="I57" s="410" t="s">
        <v>76</v>
      </c>
      <c r="J57" s="123"/>
      <c r="K57" s="124">
        <f>K50+K52+K54</f>
        <v>0</v>
      </c>
      <c r="L57" s="124">
        <f>L50+L52+L54</f>
        <v>0</v>
      </c>
      <c r="M57" s="479">
        <f t="shared" ref="M57:N57" si="19">M50+M52+M54</f>
        <v>0</v>
      </c>
      <c r="N57" s="479">
        <f t="shared" si="19"/>
        <v>0</v>
      </c>
      <c r="O57" s="554">
        <f>O50</f>
        <v>0</v>
      </c>
      <c r="P57" s="555">
        <f>P50</f>
        <v>0</v>
      </c>
      <c r="Q57" s="555">
        <f>Q50</f>
        <v>0</v>
      </c>
      <c r="R57" s="25"/>
      <c r="S57" s="10"/>
      <c r="T57" s="5"/>
      <c r="U57" s="5"/>
      <c r="V57" s="5"/>
      <c r="W57" s="72"/>
      <c r="X57" s="72"/>
      <c r="Y57" s="73"/>
      <c r="Z57" s="569"/>
      <c r="AA57" s="77"/>
      <c r="AB57" s="125"/>
      <c r="AC57" s="74"/>
      <c r="AD57" s="74"/>
      <c r="AE57" s="74"/>
      <c r="AF57" s="15"/>
      <c r="AG57" s="15"/>
      <c r="AH57" s="15"/>
      <c r="AI57" s="15"/>
      <c r="AK57" s="17"/>
      <c r="AL57" s="18"/>
      <c r="AM57" s="19"/>
      <c r="AN57" s="15"/>
    </row>
    <row r="58" spans="1:40" s="30" customFormat="1" ht="15.75" customHeight="1">
      <c r="A58" s="126"/>
      <c r="B58" s="127"/>
      <c r="C58" s="26"/>
      <c r="D58" s="31"/>
      <c r="E58" s="26"/>
      <c r="F58" s="2"/>
      <c r="G58" s="117"/>
      <c r="H58" s="128"/>
      <c r="I58" s="129"/>
      <c r="K58" s="19"/>
      <c r="L58" s="19"/>
      <c r="O58" s="556" t="s">
        <v>573</v>
      </c>
      <c r="P58" s="584">
        <f>O57*0.2+P57*0.4</f>
        <v>0</v>
      </c>
      <c r="Q58" s="559">
        <f>O57*0.2+Q57*0.5</f>
        <v>0</v>
      </c>
      <c r="R58" s="25"/>
      <c r="S58" s="10"/>
      <c r="T58" s="94"/>
      <c r="U58" s="94"/>
      <c r="V58" s="94"/>
      <c r="W58" s="94"/>
      <c r="X58" s="72"/>
      <c r="Y58" s="73"/>
      <c r="Z58" s="569"/>
      <c r="AA58" s="366"/>
      <c r="AB58" s="125"/>
      <c r="AC58" s="130"/>
      <c r="AD58" s="74"/>
      <c r="AE58" s="74"/>
      <c r="AF58" s="15"/>
      <c r="AG58" s="15"/>
      <c r="AH58" s="15"/>
      <c r="AI58" s="15"/>
      <c r="AK58" s="17"/>
      <c r="AL58" s="18"/>
      <c r="AM58" s="19"/>
      <c r="AN58" s="15"/>
    </row>
    <row r="59" spans="1:40" s="30" customFormat="1" ht="15.75" customHeight="1" thickBot="1">
      <c r="A59" s="411" t="s">
        <v>77</v>
      </c>
      <c r="B59" s="2"/>
      <c r="C59" s="26"/>
      <c r="D59" s="31"/>
      <c r="E59" s="26"/>
      <c r="F59" s="2"/>
      <c r="G59" s="117"/>
      <c r="I59" s="131"/>
      <c r="K59" s="19"/>
      <c r="L59" s="19"/>
      <c r="M59" s="132"/>
      <c r="N59" s="132"/>
      <c r="O59" s="557" t="s">
        <v>574</v>
      </c>
      <c r="P59" s="585">
        <f>P58*0.8</f>
        <v>0</v>
      </c>
      <c r="Q59" s="558">
        <f>Q58*0.8</f>
        <v>0</v>
      </c>
      <c r="R59" s="25"/>
      <c r="S59" s="10"/>
      <c r="T59" s="94"/>
      <c r="U59" s="94"/>
      <c r="V59" s="94"/>
      <c r="W59" s="94"/>
      <c r="X59" s="72"/>
      <c r="Y59" s="73"/>
      <c r="Z59" s="569"/>
      <c r="AA59" s="366"/>
      <c r="AB59" s="14"/>
      <c r="AC59" s="133"/>
      <c r="AD59" s="74"/>
      <c r="AE59" s="64"/>
      <c r="AF59" s="15"/>
      <c r="AG59" s="15"/>
      <c r="AH59" s="15"/>
      <c r="AI59" s="15"/>
      <c r="AK59" s="17"/>
      <c r="AL59" s="18"/>
      <c r="AM59" s="19"/>
      <c r="AN59" s="15"/>
    </row>
    <row r="60" spans="1:40" s="30" customFormat="1" ht="15.75" customHeight="1" thickBot="1">
      <c r="A60" s="75"/>
      <c r="B60" s="2"/>
      <c r="C60" s="26"/>
      <c r="D60" s="31"/>
      <c r="E60" s="26"/>
      <c r="F60" s="2"/>
      <c r="G60" s="117"/>
      <c r="I60" s="131"/>
      <c r="K60" s="19"/>
      <c r="L60" s="19"/>
      <c r="M60" s="132"/>
      <c r="N60" s="132"/>
      <c r="O60" s="132"/>
      <c r="P60" s="132"/>
      <c r="Q60" s="132"/>
      <c r="R60" s="25"/>
      <c r="S60" s="10"/>
      <c r="T60" s="94"/>
      <c r="U60" s="94"/>
      <c r="V60" s="94"/>
      <c r="W60" s="94"/>
      <c r="X60" s="72"/>
      <c r="Y60" s="73"/>
      <c r="Z60" s="569"/>
      <c r="AA60" s="366"/>
      <c r="AB60" s="14"/>
      <c r="AC60" s="133"/>
      <c r="AD60" s="74"/>
      <c r="AE60" s="64"/>
      <c r="AF60" s="15"/>
      <c r="AG60" s="15"/>
      <c r="AH60" s="15"/>
      <c r="AI60" s="15"/>
      <c r="AK60" s="17"/>
      <c r="AL60" s="18"/>
      <c r="AM60" s="19"/>
      <c r="AN60" s="15"/>
    </row>
    <row r="61" spans="1:40" s="30" customFormat="1" ht="15.75" customHeight="1" thickBot="1">
      <c r="A61" s="1"/>
      <c r="I61" s="12"/>
      <c r="J61" s="412"/>
      <c r="K61" s="19"/>
      <c r="L61" s="19"/>
      <c r="M61" s="413"/>
      <c r="N61" s="413"/>
      <c r="O61" s="413"/>
      <c r="P61" s="413"/>
      <c r="Q61" s="413"/>
      <c r="R61" s="25"/>
      <c r="S61" s="10"/>
      <c r="T61" s="11"/>
      <c r="U61" s="11"/>
      <c r="V61" s="11"/>
      <c r="W61" s="11"/>
      <c r="X61" s="11"/>
      <c r="Y61" s="12"/>
      <c r="Z61" s="568"/>
      <c r="AA61" s="366"/>
      <c r="AB61" s="14"/>
      <c r="AC61" s="48"/>
      <c r="AD61" s="48"/>
      <c r="AE61" s="16"/>
      <c r="AF61" s="15"/>
      <c r="AG61" s="15"/>
      <c r="AH61" s="15"/>
      <c r="AI61" s="15"/>
      <c r="AJ61" s="17"/>
      <c r="AK61" s="17"/>
      <c r="AL61" s="18"/>
      <c r="AM61" s="19"/>
      <c r="AN61" s="15"/>
    </row>
    <row r="62" spans="1:40" s="30" customFormat="1" ht="15.75" customHeight="1" thickTop="1">
      <c r="A62" s="134"/>
      <c r="B62" s="135"/>
      <c r="C62" s="135"/>
      <c r="D62" s="135"/>
      <c r="E62" s="135"/>
      <c r="F62" s="135"/>
      <c r="G62" s="135"/>
      <c r="H62" s="135"/>
      <c r="I62" s="136"/>
      <c r="J62" s="137"/>
      <c r="K62" s="542"/>
      <c r="L62" s="542"/>
      <c r="M62" s="543"/>
      <c r="N62" s="543"/>
      <c r="O62" s="543"/>
      <c r="P62" s="543"/>
      <c r="Q62" s="543"/>
      <c r="R62" s="25"/>
      <c r="S62" s="10"/>
      <c r="T62" s="11"/>
      <c r="U62" s="11"/>
      <c r="V62" s="11"/>
      <c r="W62" s="11"/>
      <c r="X62" s="11"/>
      <c r="Y62" s="12"/>
      <c r="Z62" s="568"/>
      <c r="AA62" s="366"/>
      <c r="AB62" s="14"/>
      <c r="AC62" s="48"/>
      <c r="AD62" s="48"/>
      <c r="AE62" s="16"/>
      <c r="AF62" s="15"/>
      <c r="AG62" s="15"/>
      <c r="AH62" s="15"/>
      <c r="AI62" s="15"/>
      <c r="AJ62" s="17"/>
      <c r="AK62" s="17"/>
      <c r="AL62" s="18"/>
      <c r="AM62" s="19"/>
      <c r="AN62" s="15"/>
    </row>
    <row r="63" spans="1:40" s="30" customFormat="1" ht="38.25">
      <c r="A63" s="75" t="s">
        <v>30</v>
      </c>
      <c r="B63" s="30" t="s">
        <v>78</v>
      </c>
      <c r="C63" s="138"/>
      <c r="D63" s="139"/>
      <c r="E63" s="138"/>
      <c r="G63" s="140"/>
      <c r="H63" s="141"/>
      <c r="I63" s="141"/>
      <c r="J63" s="142"/>
      <c r="K63" s="414" t="s">
        <v>581</v>
      </c>
      <c r="L63" s="415" t="s">
        <v>580</v>
      </c>
      <c r="M63" s="407" t="s">
        <v>72</v>
      </c>
      <c r="N63" s="480" t="s">
        <v>568</v>
      </c>
      <c r="O63" s="480" t="s">
        <v>570</v>
      </c>
      <c r="P63" s="480" t="s">
        <v>569</v>
      </c>
      <c r="Q63" s="480" t="s">
        <v>709</v>
      </c>
      <c r="R63" s="51"/>
      <c r="S63" s="10"/>
      <c r="T63" s="143"/>
      <c r="U63" s="143"/>
      <c r="V63" s="143"/>
      <c r="W63" s="143"/>
      <c r="X63" s="143"/>
      <c r="Y63" s="110"/>
      <c r="Z63" s="572"/>
      <c r="AA63" s="416" t="s">
        <v>79</v>
      </c>
      <c r="AB63" s="14"/>
      <c r="AC63" s="15"/>
      <c r="AD63" s="16"/>
      <c r="AE63" s="16"/>
      <c r="AF63" s="15"/>
      <c r="AG63" s="15"/>
      <c r="AH63" s="15"/>
      <c r="AI63" s="15"/>
      <c r="AJ63" s="144"/>
      <c r="AK63" s="144"/>
      <c r="AL63" s="51"/>
      <c r="AM63" s="19"/>
    </row>
    <row r="64" spans="1:40" s="30" customFormat="1" ht="12.75" customHeight="1">
      <c r="A64" s="75"/>
      <c r="B64" s="145" t="s">
        <v>26</v>
      </c>
      <c r="C64" s="146"/>
      <c r="D64" s="147"/>
      <c r="E64" s="146"/>
      <c r="F64" s="24"/>
      <c r="G64" s="148"/>
      <c r="H64" s="149"/>
      <c r="I64" s="149" t="s">
        <v>13</v>
      </c>
      <c r="J64" s="150"/>
      <c r="K64" s="481">
        <f>SUM(K65:K72)</f>
        <v>0</v>
      </c>
      <c r="L64" s="481">
        <f t="shared" ref="L64:P64" si="20">SUM(L65:L72)</f>
        <v>0</v>
      </c>
      <c r="M64" s="481">
        <f t="shared" si="20"/>
        <v>0</v>
      </c>
      <c r="N64" s="481">
        <f t="shared" si="20"/>
        <v>0</v>
      </c>
      <c r="O64" s="481">
        <f t="shared" si="20"/>
        <v>0</v>
      </c>
      <c r="P64" s="534">
        <f t="shared" si="20"/>
        <v>0</v>
      </c>
      <c r="Q64" s="534">
        <f>SUM(Q65:Q72)</f>
        <v>0</v>
      </c>
      <c r="R64" s="51"/>
      <c r="S64" s="10"/>
      <c r="T64" s="143"/>
      <c r="U64" s="143"/>
      <c r="V64" s="143"/>
      <c r="W64" s="143"/>
      <c r="X64" s="143"/>
      <c r="Y64" s="141"/>
      <c r="Z64" s="572"/>
      <c r="AA64" s="416" t="s">
        <v>80</v>
      </c>
      <c r="AB64" s="14"/>
      <c r="AC64" s="15"/>
      <c r="AD64" s="16"/>
      <c r="AE64" s="16"/>
      <c r="AF64" s="15"/>
      <c r="AG64" s="15"/>
      <c r="AH64" s="15"/>
      <c r="AI64" s="15"/>
      <c r="AJ64" s="144"/>
      <c r="AK64" s="144"/>
      <c r="AL64" s="51"/>
      <c r="AM64" s="19"/>
    </row>
    <row r="65" spans="1:30" ht="12.75" customHeight="1">
      <c r="A65" s="1">
        <v>11000</v>
      </c>
      <c r="B65" s="15" t="s">
        <v>593</v>
      </c>
      <c r="C65" s="152"/>
      <c r="D65" s="15"/>
      <c r="E65" s="152"/>
      <c r="H65" s="160" t="s">
        <v>81</v>
      </c>
      <c r="I65" s="16"/>
      <c r="J65" s="154"/>
      <c r="K65" s="438"/>
      <c r="L65" s="438"/>
      <c r="M65" s="482">
        <f t="shared" ref="M65:M71" si="21">K65+L65</f>
        <v>0</v>
      </c>
      <c r="N65" s="438"/>
      <c r="O65" s="483"/>
      <c r="P65" s="483"/>
      <c r="Q65" s="483"/>
      <c r="Z65" s="567"/>
      <c r="AA65" s="384" t="s">
        <v>82</v>
      </c>
      <c r="AB65" s="155"/>
      <c r="AC65" s="42"/>
      <c r="AD65" s="156"/>
    </row>
    <row r="66" spans="1:30" ht="12.75" customHeight="1">
      <c r="A66" s="1">
        <f t="shared" ref="A66:A71" si="22">A65+1</f>
        <v>11001</v>
      </c>
      <c r="B66" s="15" t="s">
        <v>83</v>
      </c>
      <c r="C66" s="152"/>
      <c r="D66" s="157"/>
      <c r="E66" s="152"/>
      <c r="H66" s="16" t="s">
        <v>84</v>
      </c>
      <c r="I66" s="16"/>
      <c r="J66" s="154"/>
      <c r="K66" s="438"/>
      <c r="L66" s="438"/>
      <c r="M66" s="482">
        <f t="shared" si="21"/>
        <v>0</v>
      </c>
      <c r="N66" s="438"/>
      <c r="O66" s="483"/>
      <c r="P66" s="483"/>
      <c r="Q66" s="483"/>
      <c r="Z66" s="567"/>
      <c r="AA66" s="382" t="s">
        <v>85</v>
      </c>
      <c r="AB66" s="158"/>
      <c r="AC66" s="38"/>
      <c r="AD66" s="159"/>
    </row>
    <row r="67" spans="1:30" ht="12.75" customHeight="1">
      <c r="A67" s="1">
        <f t="shared" si="22"/>
        <v>11002</v>
      </c>
      <c r="B67" s="15" t="s">
        <v>594</v>
      </c>
      <c r="C67" s="152"/>
      <c r="D67" s="160"/>
      <c r="E67" s="152"/>
      <c r="H67" s="160" t="s">
        <v>81</v>
      </c>
      <c r="I67" s="16"/>
      <c r="J67" s="154"/>
      <c r="K67" s="438"/>
      <c r="L67" s="438"/>
      <c r="M67" s="482">
        <f t="shared" si="21"/>
        <v>0</v>
      </c>
      <c r="N67" s="438"/>
      <c r="O67" s="483"/>
      <c r="P67" s="483"/>
      <c r="Q67" s="483"/>
      <c r="Z67" s="567"/>
    </row>
    <row r="68" spans="1:30" ht="12.75" customHeight="1">
      <c r="A68" s="1">
        <f t="shared" si="22"/>
        <v>11003</v>
      </c>
      <c r="B68" s="15" t="s">
        <v>86</v>
      </c>
      <c r="C68" s="152"/>
      <c r="D68" s="161"/>
      <c r="E68" s="152"/>
      <c r="H68" s="161" t="s">
        <v>87</v>
      </c>
      <c r="I68" s="16"/>
      <c r="J68" s="154"/>
      <c r="K68" s="438"/>
      <c r="L68" s="438"/>
      <c r="M68" s="482">
        <f t="shared" si="21"/>
        <v>0</v>
      </c>
      <c r="N68" s="438"/>
      <c r="O68" s="483"/>
      <c r="P68" s="483"/>
      <c r="Q68" s="483"/>
      <c r="Z68" s="567"/>
    </row>
    <row r="69" spans="1:30" ht="12.75" customHeight="1">
      <c r="A69" s="1">
        <f t="shared" si="22"/>
        <v>11004</v>
      </c>
      <c r="B69" s="15" t="s">
        <v>88</v>
      </c>
      <c r="C69" s="152"/>
      <c r="D69" s="16"/>
      <c r="E69" s="152"/>
      <c r="H69" s="15"/>
      <c r="I69" s="16"/>
      <c r="J69" s="154"/>
      <c r="K69" s="438"/>
      <c r="L69" s="438"/>
      <c r="M69" s="482">
        <f t="shared" si="21"/>
        <v>0</v>
      </c>
      <c r="N69" s="438"/>
      <c r="O69" s="483"/>
      <c r="P69" s="483"/>
      <c r="Q69" s="483"/>
      <c r="Z69" s="567"/>
    </row>
    <row r="70" spans="1:30" ht="12.75" customHeight="1">
      <c r="A70" s="1">
        <f t="shared" si="22"/>
        <v>11005</v>
      </c>
      <c r="B70" s="15" t="s">
        <v>89</v>
      </c>
      <c r="C70" s="152"/>
      <c r="D70" s="157"/>
      <c r="E70" s="152"/>
      <c r="H70" s="16"/>
      <c r="I70" s="16"/>
      <c r="J70" s="154"/>
      <c r="K70" s="438"/>
      <c r="L70" s="438"/>
      <c r="M70" s="482">
        <f t="shared" si="21"/>
        <v>0</v>
      </c>
      <c r="N70" s="438"/>
      <c r="O70" s="483"/>
      <c r="P70" s="483"/>
      <c r="Q70" s="483"/>
      <c r="Z70" s="567"/>
    </row>
    <row r="71" spans="1:30" ht="12.75" customHeight="1">
      <c r="A71" s="1">
        <f t="shared" si="22"/>
        <v>11006</v>
      </c>
      <c r="C71" s="152"/>
      <c r="D71" s="157"/>
      <c r="E71" s="152"/>
      <c r="H71" s="16"/>
      <c r="I71" s="16"/>
      <c r="J71" s="154"/>
      <c r="K71" s="438"/>
      <c r="L71" s="438"/>
      <c r="M71" s="482">
        <f t="shared" si="21"/>
        <v>0</v>
      </c>
      <c r="N71" s="438"/>
      <c r="O71" s="483"/>
      <c r="P71" s="483"/>
      <c r="Q71" s="483"/>
      <c r="Z71" s="567"/>
    </row>
    <row r="72" spans="1:30" ht="12.75" customHeight="1">
      <c r="C72" s="152"/>
      <c r="D72" s="157"/>
      <c r="E72" s="152"/>
      <c r="H72" s="16"/>
      <c r="I72" s="16"/>
      <c r="J72" s="162"/>
      <c r="K72" s="484"/>
      <c r="L72" s="484"/>
      <c r="M72" s="482"/>
      <c r="N72" s="482"/>
      <c r="O72" s="485"/>
      <c r="P72" s="485"/>
      <c r="Q72" s="485"/>
      <c r="Z72" s="567"/>
    </row>
    <row r="73" spans="1:30" ht="12.75" customHeight="1">
      <c r="A73" s="75"/>
      <c r="B73" s="145" t="s">
        <v>90</v>
      </c>
      <c r="C73" s="163"/>
      <c r="D73" s="164"/>
      <c r="E73" s="163"/>
      <c r="F73" s="80"/>
      <c r="G73" s="165"/>
      <c r="H73" s="149"/>
      <c r="I73" s="149" t="s">
        <v>13</v>
      </c>
      <c r="J73" s="150"/>
      <c r="K73" s="486">
        <f>SUM(K74:K78)</f>
        <v>0</v>
      </c>
      <c r="L73" s="486">
        <f t="shared" ref="L73:P73" si="23">SUM(L74:L78)</f>
        <v>0</v>
      </c>
      <c r="M73" s="487">
        <f t="shared" si="23"/>
        <v>0</v>
      </c>
      <c r="N73" s="487">
        <f t="shared" si="23"/>
        <v>0</v>
      </c>
      <c r="O73" s="487">
        <f t="shared" si="23"/>
        <v>0</v>
      </c>
      <c r="P73" s="487">
        <f t="shared" si="23"/>
        <v>0</v>
      </c>
      <c r="Q73" s="487">
        <f>SUM(Q74:Q78)</f>
        <v>0</v>
      </c>
      <c r="R73" s="151"/>
      <c r="Z73" s="567"/>
    </row>
    <row r="74" spans="1:30" ht="12.75" customHeight="1">
      <c r="A74" s="1">
        <v>12000</v>
      </c>
      <c r="B74" s="15" t="s">
        <v>91</v>
      </c>
      <c r="C74" s="152"/>
      <c r="D74" s="157"/>
      <c r="E74" s="152"/>
      <c r="H74" s="16"/>
      <c r="I74" s="16"/>
      <c r="J74" s="154"/>
      <c r="K74" s="438"/>
      <c r="L74" s="438"/>
      <c r="M74" s="482">
        <f>K74+L74</f>
        <v>0</v>
      </c>
      <c r="N74" s="438"/>
      <c r="O74" s="483"/>
      <c r="P74" s="483"/>
      <c r="Q74" s="483"/>
      <c r="Z74" s="567"/>
    </row>
    <row r="75" spans="1:30" ht="12.75" customHeight="1">
      <c r="A75" s="1">
        <f>A74+1</f>
        <v>12001</v>
      </c>
      <c r="B75" s="15" t="s">
        <v>92</v>
      </c>
      <c r="C75" s="152"/>
      <c r="D75" s="157"/>
      <c r="E75" s="152"/>
      <c r="F75" s="48"/>
      <c r="H75" s="29"/>
      <c r="I75" s="29"/>
      <c r="J75" s="154"/>
      <c r="K75" s="438"/>
      <c r="L75" s="438"/>
      <c r="M75" s="482">
        <f>K75+L75</f>
        <v>0</v>
      </c>
      <c r="N75" s="438"/>
      <c r="O75" s="483"/>
      <c r="P75" s="483"/>
      <c r="Q75" s="483"/>
      <c r="Z75" s="567"/>
    </row>
    <row r="76" spans="1:30" ht="12.75" customHeight="1">
      <c r="A76" s="1">
        <f>A75+1</f>
        <v>12002</v>
      </c>
      <c r="B76" s="15" t="s">
        <v>93</v>
      </c>
      <c r="C76" s="152"/>
      <c r="D76" s="157"/>
      <c r="E76" s="152"/>
      <c r="G76" s="48"/>
      <c r="H76" s="16"/>
      <c r="I76" s="16"/>
      <c r="J76" s="154"/>
      <c r="K76" s="438"/>
      <c r="L76" s="438"/>
      <c r="M76" s="482">
        <f>K76+L76</f>
        <v>0</v>
      </c>
      <c r="N76" s="438"/>
      <c r="O76" s="483"/>
      <c r="P76" s="483"/>
      <c r="Q76" s="483"/>
      <c r="Z76" s="567"/>
      <c r="AB76" s="166"/>
      <c r="AC76" s="166"/>
    </row>
    <row r="77" spans="1:30" ht="12.75" customHeight="1">
      <c r="A77" s="1">
        <f>A76+1</f>
        <v>12003</v>
      </c>
      <c r="C77" s="152"/>
      <c r="D77" s="157"/>
      <c r="E77" s="152"/>
      <c r="G77" s="48"/>
      <c r="H77" s="16"/>
      <c r="I77" s="16"/>
      <c r="J77" s="154"/>
      <c r="K77" s="438"/>
      <c r="L77" s="438"/>
      <c r="M77" s="482">
        <f>K77+L77</f>
        <v>0</v>
      </c>
      <c r="N77" s="438"/>
      <c r="O77" s="483"/>
      <c r="P77" s="483"/>
      <c r="Q77" s="483"/>
      <c r="Z77" s="567"/>
      <c r="AB77" s="166"/>
      <c r="AC77" s="166"/>
    </row>
    <row r="78" spans="1:30" ht="12.75" customHeight="1">
      <c r="C78" s="152"/>
      <c r="D78" s="157"/>
      <c r="E78" s="152"/>
      <c r="F78" s="17"/>
      <c r="H78" s="16"/>
      <c r="I78" s="16"/>
      <c r="J78" s="162"/>
      <c r="K78" s="484"/>
      <c r="L78" s="484"/>
      <c r="M78" s="482"/>
      <c r="N78" s="482"/>
      <c r="O78" s="485"/>
      <c r="P78" s="485"/>
      <c r="Q78" s="485"/>
      <c r="Y78" s="167"/>
      <c r="Z78" s="573"/>
      <c r="AB78" s="166"/>
    </row>
    <row r="79" spans="1:30" ht="12.75" customHeight="1">
      <c r="A79" s="75"/>
      <c r="B79" s="145" t="s">
        <v>94</v>
      </c>
      <c r="C79" s="163"/>
      <c r="D79" s="164"/>
      <c r="E79" s="163"/>
      <c r="F79" s="169"/>
      <c r="G79" s="165"/>
      <c r="H79" s="149"/>
      <c r="I79" s="149" t="s">
        <v>13</v>
      </c>
      <c r="J79" s="150"/>
      <c r="K79" s="486">
        <f>SUM(K80:K84)</f>
        <v>0</v>
      </c>
      <c r="L79" s="486">
        <f t="shared" ref="L79:P79" si="24">SUM(L80:L84)</f>
        <v>0</v>
      </c>
      <c r="M79" s="487">
        <f t="shared" si="24"/>
        <v>0</v>
      </c>
      <c r="N79" s="487">
        <f t="shared" si="24"/>
        <v>0</v>
      </c>
      <c r="O79" s="487">
        <f t="shared" si="24"/>
        <v>0</v>
      </c>
      <c r="P79" s="487">
        <f t="shared" si="24"/>
        <v>0</v>
      </c>
      <c r="Q79" s="487">
        <f>SUM(Q80:Q84)</f>
        <v>0</v>
      </c>
      <c r="R79" s="151"/>
      <c r="Y79" s="167"/>
      <c r="Z79" s="573"/>
      <c r="AB79" s="166"/>
    </row>
    <row r="80" spans="1:30" ht="12.75" customHeight="1">
      <c r="A80" s="1">
        <v>13000</v>
      </c>
      <c r="B80" s="15" t="s">
        <v>595</v>
      </c>
      <c r="C80" s="152"/>
      <c r="D80" s="157"/>
      <c r="E80" s="152"/>
      <c r="F80" s="17"/>
      <c r="H80" s="16"/>
      <c r="I80" s="16"/>
      <c r="J80" s="154"/>
      <c r="K80" s="438"/>
      <c r="L80" s="438"/>
      <c r="M80" s="482">
        <f>K80+L80</f>
        <v>0</v>
      </c>
      <c r="N80" s="438"/>
      <c r="O80" s="483"/>
      <c r="P80" s="483"/>
      <c r="Q80" s="483"/>
      <c r="Y80" s="167"/>
      <c r="Z80" s="573"/>
      <c r="AB80" s="166"/>
    </row>
    <row r="81" spans="1:28" ht="12.75" customHeight="1">
      <c r="A81" s="1">
        <f>A80+1</f>
        <v>13001</v>
      </c>
      <c r="B81" s="15" t="s">
        <v>596</v>
      </c>
      <c r="C81" s="152"/>
      <c r="D81" s="157"/>
      <c r="E81" s="152"/>
      <c r="F81" s="17"/>
      <c r="H81" s="16"/>
      <c r="I81" s="16"/>
      <c r="J81" s="154"/>
      <c r="K81" s="438"/>
      <c r="L81" s="438"/>
      <c r="M81" s="482">
        <f>K81+L81</f>
        <v>0</v>
      </c>
      <c r="N81" s="438"/>
      <c r="O81" s="483"/>
      <c r="P81" s="483"/>
      <c r="Q81" s="483"/>
      <c r="Y81" s="167"/>
      <c r="Z81" s="573"/>
      <c r="AB81" s="166"/>
    </row>
    <row r="82" spans="1:28" ht="12.75" customHeight="1">
      <c r="A82" s="1">
        <f>A81+1</f>
        <v>13002</v>
      </c>
      <c r="B82" s="15" t="s">
        <v>95</v>
      </c>
      <c r="C82" s="152"/>
      <c r="D82" s="157"/>
      <c r="E82" s="152"/>
      <c r="F82" s="17"/>
      <c r="H82" s="16"/>
      <c r="I82" s="16"/>
      <c r="J82" s="154"/>
      <c r="K82" s="438"/>
      <c r="L82" s="438"/>
      <c r="M82" s="482">
        <f>K82+L82</f>
        <v>0</v>
      </c>
      <c r="N82" s="438"/>
      <c r="O82" s="483"/>
      <c r="P82" s="483"/>
      <c r="Q82" s="483"/>
      <c r="Y82" s="167"/>
      <c r="Z82" s="573"/>
    </row>
    <row r="83" spans="1:28" ht="12.75" customHeight="1">
      <c r="A83" s="1">
        <f>A82+1</f>
        <v>13003</v>
      </c>
      <c r="C83" s="152"/>
      <c r="D83" s="157"/>
      <c r="E83" s="152"/>
      <c r="F83" s="17"/>
      <c r="H83" s="16"/>
      <c r="I83" s="16"/>
      <c r="J83" s="154"/>
      <c r="K83" s="438"/>
      <c r="L83" s="438"/>
      <c r="M83" s="482">
        <f>K83+L83</f>
        <v>0</v>
      </c>
      <c r="N83" s="438"/>
      <c r="O83" s="483"/>
      <c r="P83" s="483"/>
      <c r="Q83" s="483"/>
      <c r="Y83" s="167"/>
      <c r="Z83" s="573"/>
    </row>
    <row r="84" spans="1:28" ht="12.75" customHeight="1">
      <c r="C84" s="152"/>
      <c r="D84" s="157"/>
      <c r="E84" s="152"/>
      <c r="F84" s="17"/>
      <c r="H84" s="16"/>
      <c r="I84" s="16"/>
      <c r="J84" s="162"/>
      <c r="K84" s="484"/>
      <c r="L84" s="484"/>
      <c r="M84" s="482"/>
      <c r="N84" s="482"/>
      <c r="O84" s="485"/>
      <c r="P84" s="485"/>
      <c r="Q84" s="485"/>
      <c r="Y84" s="167"/>
      <c r="Z84" s="573"/>
    </row>
    <row r="85" spans="1:28" ht="12.75" customHeight="1">
      <c r="B85" s="145" t="s">
        <v>96</v>
      </c>
      <c r="C85" s="163"/>
      <c r="D85" s="164"/>
      <c r="E85" s="163"/>
      <c r="F85" s="169"/>
      <c r="G85" s="165"/>
      <c r="H85" s="149"/>
      <c r="I85" s="149" t="s">
        <v>13</v>
      </c>
      <c r="J85" s="150"/>
      <c r="K85" s="486">
        <f>SUM(K86:K90)</f>
        <v>0</v>
      </c>
      <c r="L85" s="486">
        <f t="shared" ref="L85:P85" si="25">SUM(L86:L90)</f>
        <v>0</v>
      </c>
      <c r="M85" s="487">
        <f t="shared" si="25"/>
        <v>0</v>
      </c>
      <c r="N85" s="487">
        <f t="shared" si="25"/>
        <v>0</v>
      </c>
      <c r="O85" s="487">
        <f t="shared" si="25"/>
        <v>0</v>
      </c>
      <c r="P85" s="487">
        <f t="shared" si="25"/>
        <v>0</v>
      </c>
      <c r="Q85" s="487">
        <f>SUM(Q86:Q90)</f>
        <v>0</v>
      </c>
      <c r="R85" s="151"/>
      <c r="Y85" s="167"/>
      <c r="Z85" s="573"/>
    </row>
    <row r="86" spans="1:28" ht="12.75" customHeight="1">
      <c r="A86" s="1">
        <v>14000</v>
      </c>
      <c r="B86" s="15" t="s">
        <v>97</v>
      </c>
      <c r="C86" s="152"/>
      <c r="D86" s="157"/>
      <c r="E86" s="257" t="s">
        <v>98</v>
      </c>
      <c r="H86" s="16"/>
      <c r="I86" s="16"/>
      <c r="J86" s="154"/>
      <c r="K86" s="438"/>
      <c r="L86" s="438"/>
      <c r="M86" s="482">
        <f>K86+L86</f>
        <v>0</v>
      </c>
      <c r="N86" s="438"/>
      <c r="O86" s="438"/>
      <c r="P86" s="483"/>
      <c r="Q86" s="483"/>
      <c r="Y86" s="167"/>
      <c r="Z86" s="573"/>
    </row>
    <row r="87" spans="1:28" ht="12.75" customHeight="1">
      <c r="A87" s="1">
        <f>A86+1</f>
        <v>14001</v>
      </c>
      <c r="B87" s="15" t="s">
        <v>99</v>
      </c>
      <c r="C87" s="152"/>
      <c r="D87" s="157"/>
      <c r="E87" s="160"/>
      <c r="F87" s="17"/>
      <c r="H87" s="16"/>
      <c r="I87" s="16"/>
      <c r="J87" s="154"/>
      <c r="K87" s="438"/>
      <c r="L87" s="438"/>
      <c r="M87" s="482">
        <f>K87+L87</f>
        <v>0</v>
      </c>
      <c r="N87" s="438"/>
      <c r="O87" s="483"/>
      <c r="P87" s="483"/>
      <c r="Q87" s="483"/>
      <c r="Y87" s="167"/>
      <c r="Z87" s="573"/>
    </row>
    <row r="88" spans="1:28" ht="12.75" customHeight="1">
      <c r="A88" s="1">
        <f>A87+1</f>
        <v>14002</v>
      </c>
      <c r="B88" s="15" t="s">
        <v>100</v>
      </c>
      <c r="C88" s="152"/>
      <c r="D88" s="157"/>
      <c r="E88" s="160"/>
      <c r="F88" s="17"/>
      <c r="H88" s="16"/>
      <c r="I88" s="16"/>
      <c r="J88" s="154"/>
      <c r="K88" s="438"/>
      <c r="L88" s="438"/>
      <c r="M88" s="482">
        <f>K88+L88</f>
        <v>0</v>
      </c>
      <c r="N88" s="438"/>
      <c r="O88" s="483"/>
      <c r="P88" s="483"/>
      <c r="Q88" s="483"/>
      <c r="Y88" s="167"/>
      <c r="Z88" s="573"/>
    </row>
    <row r="89" spans="1:28" ht="12.75" customHeight="1">
      <c r="A89" s="1">
        <f>A88+1</f>
        <v>14003</v>
      </c>
      <c r="C89" s="152"/>
      <c r="D89" s="157"/>
      <c r="E89" s="160"/>
      <c r="F89" s="17"/>
      <c r="H89" s="16"/>
      <c r="I89" s="16"/>
      <c r="J89" s="154"/>
      <c r="K89" s="438"/>
      <c r="L89" s="438"/>
      <c r="M89" s="482">
        <f>K89+L89</f>
        <v>0</v>
      </c>
      <c r="N89" s="438"/>
      <c r="O89" s="483"/>
      <c r="P89" s="483"/>
      <c r="Q89" s="483"/>
      <c r="Y89" s="167"/>
      <c r="Z89" s="573"/>
    </row>
    <row r="90" spans="1:28" ht="12.75" customHeight="1">
      <c r="C90" s="152"/>
      <c r="D90" s="157"/>
      <c r="E90" s="152"/>
      <c r="F90" s="17"/>
      <c r="H90" s="16"/>
      <c r="I90" s="16"/>
      <c r="J90" s="162"/>
      <c r="K90" s="484"/>
      <c r="L90" s="484"/>
      <c r="M90" s="482"/>
      <c r="N90" s="482"/>
      <c r="O90" s="485"/>
      <c r="P90" s="485"/>
      <c r="Q90" s="485"/>
      <c r="Y90" s="167"/>
      <c r="Z90" s="573"/>
    </row>
    <row r="91" spans="1:28" ht="12.75" customHeight="1">
      <c r="B91" s="145" t="s">
        <v>101</v>
      </c>
      <c r="C91" s="163"/>
      <c r="D91" s="164"/>
      <c r="E91" s="163"/>
      <c r="F91" s="169"/>
      <c r="G91" s="165"/>
      <c r="H91" s="149"/>
      <c r="I91" s="149" t="s">
        <v>13</v>
      </c>
      <c r="J91" s="150"/>
      <c r="K91" s="486">
        <f>SUM(K92:K98)</f>
        <v>0</v>
      </c>
      <c r="L91" s="486">
        <f t="shared" ref="L91:P91" si="26">SUM(L92:L98)</f>
        <v>0</v>
      </c>
      <c r="M91" s="487">
        <f t="shared" si="26"/>
        <v>0</v>
      </c>
      <c r="N91" s="487">
        <f t="shared" si="26"/>
        <v>0</v>
      </c>
      <c r="O91" s="487">
        <f t="shared" si="26"/>
        <v>0</v>
      </c>
      <c r="P91" s="487">
        <f t="shared" si="26"/>
        <v>0</v>
      </c>
      <c r="Q91" s="487">
        <f>SUM(Q92:Q98)</f>
        <v>0</v>
      </c>
      <c r="R91" s="151"/>
      <c r="Y91" s="167"/>
      <c r="Z91" s="573"/>
    </row>
    <row r="92" spans="1:28" ht="12.75" customHeight="1">
      <c r="A92" s="1">
        <v>15000</v>
      </c>
      <c r="B92" s="15" t="s">
        <v>102</v>
      </c>
      <c r="C92" s="152"/>
      <c r="D92" s="157"/>
      <c r="E92" s="152"/>
      <c r="F92" s="17"/>
      <c r="H92" s="16"/>
      <c r="I92" s="16"/>
      <c r="J92" s="154"/>
      <c r="K92" s="438"/>
      <c r="L92" s="438"/>
      <c r="M92" s="482">
        <f t="shared" ref="M92:M97" si="27">K92+L92</f>
        <v>0</v>
      </c>
      <c r="N92" s="438"/>
      <c r="O92" s="483"/>
      <c r="P92" s="483"/>
      <c r="Q92" s="483"/>
      <c r="Y92" s="167"/>
      <c r="Z92" s="573"/>
    </row>
    <row r="93" spans="1:28" ht="12.75" customHeight="1">
      <c r="A93" s="1">
        <f>A92+1</f>
        <v>15001</v>
      </c>
      <c r="B93" s="15" t="s">
        <v>103</v>
      </c>
      <c r="C93" s="152"/>
      <c r="D93" s="157"/>
      <c r="E93" s="152"/>
      <c r="F93" s="17"/>
      <c r="H93" s="16"/>
      <c r="I93" s="16"/>
      <c r="J93" s="154"/>
      <c r="K93" s="438"/>
      <c r="L93" s="438"/>
      <c r="M93" s="482">
        <f t="shared" si="27"/>
        <v>0</v>
      </c>
      <c r="N93" s="438"/>
      <c r="O93" s="483"/>
      <c r="P93" s="483"/>
      <c r="Q93" s="483"/>
      <c r="Y93" s="167"/>
      <c r="Z93" s="573"/>
    </row>
    <row r="94" spans="1:28" ht="12.75" customHeight="1">
      <c r="A94" s="1">
        <f>A93+1</f>
        <v>15002</v>
      </c>
      <c r="B94" s="15" t="s">
        <v>104</v>
      </c>
      <c r="C94" s="152"/>
      <c r="D94" s="157"/>
      <c r="E94" s="152"/>
      <c r="F94" s="17"/>
      <c r="H94" s="16"/>
      <c r="I94" s="16"/>
      <c r="J94" s="154"/>
      <c r="K94" s="438"/>
      <c r="L94" s="438"/>
      <c r="M94" s="482">
        <f t="shared" si="27"/>
        <v>0</v>
      </c>
      <c r="N94" s="438"/>
      <c r="O94" s="483"/>
      <c r="P94" s="483"/>
      <c r="Q94" s="483"/>
      <c r="Y94" s="167"/>
      <c r="Z94" s="573"/>
    </row>
    <row r="95" spans="1:28" ht="12.75" customHeight="1">
      <c r="A95" s="1">
        <f>A94+1</f>
        <v>15003</v>
      </c>
      <c r="B95" s="15" t="s">
        <v>534</v>
      </c>
      <c r="C95" s="152"/>
      <c r="D95" s="157"/>
      <c r="E95" s="152"/>
      <c r="F95" s="17"/>
      <c r="H95" s="16"/>
      <c r="I95" s="16"/>
      <c r="J95" s="154"/>
      <c r="K95" s="438"/>
      <c r="L95" s="438"/>
      <c r="M95" s="482">
        <f t="shared" si="27"/>
        <v>0</v>
      </c>
      <c r="N95" s="438"/>
      <c r="O95" s="483"/>
      <c r="P95" s="483"/>
      <c r="Q95" s="483"/>
      <c r="Y95" s="167"/>
      <c r="Z95" s="573"/>
    </row>
    <row r="96" spans="1:28" ht="12.75" customHeight="1">
      <c r="A96" s="1">
        <f>A95+1</f>
        <v>15004</v>
      </c>
      <c r="B96" s="15" t="s">
        <v>105</v>
      </c>
      <c r="C96" s="152"/>
      <c r="D96" s="157"/>
      <c r="E96" s="152"/>
      <c r="F96" s="17"/>
      <c r="H96" s="16"/>
      <c r="I96" s="16"/>
      <c r="J96" s="154"/>
      <c r="K96" s="438"/>
      <c r="L96" s="438"/>
      <c r="M96" s="482">
        <f t="shared" si="27"/>
        <v>0</v>
      </c>
      <c r="N96" s="438"/>
      <c r="O96" s="483"/>
      <c r="P96" s="483"/>
      <c r="Q96" s="483"/>
      <c r="Y96" s="167"/>
      <c r="Z96" s="573"/>
    </row>
    <row r="97" spans="1:39" ht="12.75" customHeight="1">
      <c r="A97" s="1">
        <f>A96+1</f>
        <v>15005</v>
      </c>
      <c r="C97" s="152"/>
      <c r="D97" s="157"/>
      <c r="E97" s="152"/>
      <c r="F97" s="17"/>
      <c r="H97" s="16"/>
      <c r="I97" s="16"/>
      <c r="J97" s="154"/>
      <c r="K97" s="438"/>
      <c r="L97" s="438"/>
      <c r="M97" s="482">
        <f t="shared" si="27"/>
        <v>0</v>
      </c>
      <c r="N97" s="438"/>
      <c r="O97" s="483"/>
      <c r="P97" s="483"/>
      <c r="Q97" s="483"/>
      <c r="Y97" s="167"/>
      <c r="Z97" s="573"/>
    </row>
    <row r="98" spans="1:39" ht="12.75" customHeight="1">
      <c r="C98" s="152"/>
      <c r="D98" s="157"/>
      <c r="E98" s="152"/>
      <c r="F98" s="17"/>
      <c r="H98" s="16"/>
      <c r="I98" s="16"/>
      <c r="J98" s="162"/>
      <c r="K98" s="484"/>
      <c r="L98" s="484"/>
      <c r="M98" s="482"/>
      <c r="N98" s="482"/>
      <c r="O98" s="485"/>
      <c r="P98" s="485"/>
      <c r="Q98" s="485"/>
      <c r="Y98" s="167"/>
      <c r="Z98" s="573"/>
    </row>
    <row r="99" spans="1:39" ht="12.75" customHeight="1">
      <c r="B99" s="145" t="s">
        <v>535</v>
      </c>
      <c r="C99" s="163"/>
      <c r="D99" s="164"/>
      <c r="E99" s="163"/>
      <c r="F99" s="169"/>
      <c r="G99" s="165"/>
      <c r="H99" s="149"/>
      <c r="I99" s="149" t="s">
        <v>13</v>
      </c>
      <c r="J99" s="150"/>
      <c r="K99" s="486">
        <f>SUM(K100:K103)</f>
        <v>0</v>
      </c>
      <c r="L99" s="486">
        <f t="shared" ref="L99:P99" si="28">SUM(L100:L103)</f>
        <v>0</v>
      </c>
      <c r="M99" s="487">
        <f t="shared" si="28"/>
        <v>0</v>
      </c>
      <c r="N99" s="487">
        <f t="shared" si="28"/>
        <v>0</v>
      </c>
      <c r="O99" s="487">
        <f t="shared" si="28"/>
        <v>0</v>
      </c>
      <c r="P99" s="487">
        <f t="shared" si="28"/>
        <v>0</v>
      </c>
      <c r="Q99" s="487">
        <f>SUM(Q100:Q103)</f>
        <v>0</v>
      </c>
      <c r="R99" s="151"/>
      <c r="Y99" s="167"/>
      <c r="Z99" s="573"/>
    </row>
    <row r="100" spans="1:39" ht="12.75" customHeight="1">
      <c r="A100" s="1">
        <v>16000</v>
      </c>
      <c r="B100" s="15" t="s">
        <v>536</v>
      </c>
      <c r="C100" s="152"/>
      <c r="D100" s="157"/>
      <c r="E100" s="160"/>
      <c r="F100" s="17"/>
      <c r="H100" s="16"/>
      <c r="I100" s="16"/>
      <c r="J100" s="154"/>
      <c r="K100" s="438"/>
      <c r="L100" s="438"/>
      <c r="M100" s="482">
        <f>K100+L100</f>
        <v>0</v>
      </c>
      <c r="N100" s="438"/>
      <c r="O100" s="483"/>
      <c r="P100" s="483"/>
      <c r="Q100" s="483"/>
      <c r="Y100" s="167"/>
      <c r="Z100" s="573"/>
    </row>
    <row r="101" spans="1:39" ht="12.75" customHeight="1">
      <c r="A101" s="1">
        <f>A100+1</f>
        <v>16001</v>
      </c>
      <c r="B101" s="15" t="s">
        <v>106</v>
      </c>
      <c r="C101" s="152"/>
      <c r="D101" s="157"/>
      <c r="E101" s="170">
        <v>0</v>
      </c>
      <c r="F101" s="45" t="s">
        <v>107</v>
      </c>
      <c r="G101" s="171">
        <v>0</v>
      </c>
      <c r="H101" s="16" t="s">
        <v>108</v>
      </c>
      <c r="I101" s="16"/>
      <c r="J101" s="154"/>
      <c r="K101" s="438"/>
      <c r="L101" s="488">
        <f>E101*G101</f>
        <v>0</v>
      </c>
      <c r="M101" s="482">
        <f>K101+L101</f>
        <v>0</v>
      </c>
      <c r="N101" s="438"/>
      <c r="O101" s="483"/>
      <c r="P101" s="483"/>
      <c r="Q101" s="483"/>
      <c r="Y101" s="167"/>
      <c r="Z101" s="573"/>
      <c r="AA101" s="384" t="s">
        <v>109</v>
      </c>
      <c r="AB101" s="155"/>
      <c r="AC101" s="42"/>
    </row>
    <row r="102" spans="1:39" ht="12.75" customHeight="1">
      <c r="A102" s="1">
        <f>A101+1</f>
        <v>16002</v>
      </c>
      <c r="C102" s="152"/>
      <c r="D102" s="157"/>
      <c r="E102" s="10"/>
      <c r="F102" s="45"/>
      <c r="G102" s="172"/>
      <c r="H102" s="16"/>
      <c r="I102" s="16"/>
      <c r="J102" s="154"/>
      <c r="K102" s="438"/>
      <c r="L102" s="438"/>
      <c r="M102" s="482">
        <f>K102+L102</f>
        <v>0</v>
      </c>
      <c r="N102" s="438"/>
      <c r="O102" s="483"/>
      <c r="P102" s="483"/>
      <c r="Q102" s="483"/>
      <c r="Y102" s="167"/>
      <c r="Z102" s="573"/>
    </row>
    <row r="103" spans="1:39" ht="12.75" customHeight="1">
      <c r="C103" s="152"/>
      <c r="D103" s="157"/>
      <c r="E103" s="152"/>
      <c r="F103" s="17"/>
      <c r="H103" s="16"/>
      <c r="I103" s="16"/>
      <c r="J103" s="162"/>
      <c r="K103" s="484"/>
      <c r="L103" s="484"/>
      <c r="M103" s="482"/>
      <c r="N103" s="482"/>
      <c r="O103" s="485"/>
      <c r="P103" s="485"/>
      <c r="Q103" s="485"/>
      <c r="Y103" s="167"/>
      <c r="Z103" s="573"/>
    </row>
    <row r="104" spans="1:39" ht="12.75" customHeight="1">
      <c r="B104" s="145" t="s">
        <v>110</v>
      </c>
      <c r="C104" s="163"/>
      <c r="D104" s="164"/>
      <c r="E104" s="163"/>
      <c r="F104" s="169"/>
      <c r="G104" s="165"/>
      <c r="H104" s="149"/>
      <c r="I104" s="149" t="s">
        <v>13</v>
      </c>
      <c r="J104" s="150"/>
      <c r="K104" s="486">
        <f>SUM(K105:K111)</f>
        <v>0</v>
      </c>
      <c r="L104" s="486">
        <f t="shared" ref="L104:P104" si="29">SUM(L105:L111)</f>
        <v>0</v>
      </c>
      <c r="M104" s="487">
        <f t="shared" si="29"/>
        <v>0</v>
      </c>
      <c r="N104" s="487">
        <f t="shared" si="29"/>
        <v>0</v>
      </c>
      <c r="O104" s="487">
        <f t="shared" si="29"/>
        <v>0</v>
      </c>
      <c r="P104" s="487">
        <f t="shared" si="29"/>
        <v>0</v>
      </c>
      <c r="Q104" s="487">
        <f>SUM(Q105:Q111)</f>
        <v>0</v>
      </c>
      <c r="R104" s="151"/>
      <c r="Y104" s="167"/>
      <c r="Z104" s="573"/>
    </row>
    <row r="105" spans="1:39" ht="12.75" customHeight="1">
      <c r="A105" s="1">
        <v>17000</v>
      </c>
      <c r="B105" s="15" t="s">
        <v>111</v>
      </c>
      <c r="C105" s="152"/>
      <c r="D105" s="157"/>
      <c r="E105" s="15"/>
      <c r="F105" s="17"/>
      <c r="H105" s="16"/>
      <c r="I105" s="16"/>
      <c r="J105" s="154"/>
      <c r="K105" s="438"/>
      <c r="L105" s="438"/>
      <c r="M105" s="482">
        <f t="shared" ref="M105:M110" si="30">K105+L105</f>
        <v>0</v>
      </c>
      <c r="N105" s="438"/>
      <c r="O105" s="483"/>
      <c r="P105" s="483"/>
      <c r="Q105" s="483"/>
      <c r="Y105" s="167"/>
      <c r="Z105" s="573"/>
      <c r="AA105" s="160"/>
    </row>
    <row r="106" spans="1:39" ht="12.75" customHeight="1">
      <c r="A106" s="1">
        <f>A105+1</f>
        <v>17001</v>
      </c>
      <c r="B106" s="15" t="s">
        <v>537</v>
      </c>
      <c r="C106" s="152"/>
      <c r="D106" s="157"/>
      <c r="E106" s="15"/>
      <c r="H106" s="16"/>
      <c r="I106" s="16"/>
      <c r="J106" s="154"/>
      <c r="K106" s="438"/>
      <c r="L106" s="438"/>
      <c r="M106" s="482">
        <f t="shared" si="30"/>
        <v>0</v>
      </c>
      <c r="N106" s="438"/>
      <c r="O106" s="483"/>
      <c r="P106" s="483"/>
      <c r="Q106" s="483"/>
      <c r="Z106" s="567"/>
      <c r="AA106" s="160"/>
      <c r="AC106" s="48"/>
    </row>
    <row r="107" spans="1:39" ht="12.75" customHeight="1">
      <c r="A107" s="1">
        <f>A106+1</f>
        <v>17002</v>
      </c>
      <c r="B107" s="15" t="s">
        <v>112</v>
      </c>
      <c r="C107" s="152"/>
      <c r="D107" s="157"/>
      <c r="E107" s="160"/>
      <c r="H107" s="16"/>
      <c r="I107" s="16"/>
      <c r="J107" s="154"/>
      <c r="K107" s="438"/>
      <c r="L107" s="438"/>
      <c r="M107" s="482">
        <f t="shared" si="30"/>
        <v>0</v>
      </c>
      <c r="N107" s="438"/>
      <c r="O107" s="483"/>
      <c r="P107" s="483"/>
      <c r="Q107" s="483"/>
      <c r="Z107" s="567"/>
      <c r="AA107" s="384" t="s">
        <v>113</v>
      </c>
      <c r="AB107" s="155"/>
      <c r="AC107" s="173"/>
      <c r="AD107" s="156"/>
    </row>
    <row r="108" spans="1:39" ht="12.75" customHeight="1">
      <c r="A108" s="1">
        <f>A107+1</f>
        <v>17003</v>
      </c>
      <c r="B108" s="15" t="s">
        <v>114</v>
      </c>
      <c r="C108" s="152"/>
      <c r="D108" s="157"/>
      <c r="E108" s="152"/>
      <c r="H108" s="16"/>
      <c r="I108" s="16"/>
      <c r="J108" s="154"/>
      <c r="K108" s="438"/>
      <c r="L108" s="438"/>
      <c r="M108" s="482">
        <f t="shared" si="30"/>
        <v>0</v>
      </c>
      <c r="N108" s="438"/>
      <c r="O108" s="483"/>
      <c r="P108" s="483"/>
      <c r="Q108" s="483"/>
      <c r="Z108" s="567"/>
      <c r="AA108" s="384" t="s">
        <v>115</v>
      </c>
      <c r="AB108" s="155"/>
      <c r="AC108" s="42"/>
      <c r="AD108" s="156"/>
    </row>
    <row r="109" spans="1:39" ht="12.75" customHeight="1">
      <c r="A109" s="1">
        <f>A108+1</f>
        <v>17004</v>
      </c>
      <c r="B109" s="15" t="s">
        <v>116</v>
      </c>
      <c r="C109" s="152"/>
      <c r="D109" s="157"/>
      <c r="E109" s="170">
        <v>0</v>
      </c>
      <c r="F109" s="45" t="s">
        <v>107</v>
      </c>
      <c r="G109" s="171">
        <v>0</v>
      </c>
      <c r="H109" s="16" t="s">
        <v>108</v>
      </c>
      <c r="I109" s="16"/>
      <c r="J109" s="154"/>
      <c r="K109" s="438"/>
      <c r="L109" s="488">
        <f>E109*G109</f>
        <v>0</v>
      </c>
      <c r="M109" s="482">
        <f t="shared" si="30"/>
        <v>0</v>
      </c>
      <c r="N109" s="438"/>
      <c r="O109" s="483"/>
      <c r="P109" s="483"/>
      <c r="Q109" s="483"/>
      <c r="Z109" s="567"/>
      <c r="AA109" s="384" t="s">
        <v>117</v>
      </c>
      <c r="AB109" s="155"/>
      <c r="AC109" s="42"/>
      <c r="AD109" s="156"/>
    </row>
    <row r="110" spans="1:39" ht="12.75" customHeight="1">
      <c r="A110" s="1">
        <f>A109+1</f>
        <v>17005</v>
      </c>
      <c r="C110" s="152"/>
      <c r="D110" s="157"/>
      <c r="E110" s="152"/>
      <c r="F110" s="45"/>
      <c r="G110" s="172"/>
      <c r="H110" s="16"/>
      <c r="I110" s="16"/>
      <c r="J110" s="154"/>
      <c r="K110" s="438"/>
      <c r="L110" s="438"/>
      <c r="M110" s="482">
        <f t="shared" si="30"/>
        <v>0</v>
      </c>
      <c r="N110" s="438"/>
      <c r="O110" s="483"/>
      <c r="P110" s="483"/>
      <c r="Q110" s="483"/>
      <c r="Z110" s="567"/>
    </row>
    <row r="111" spans="1:39" s="30" customFormat="1" ht="12.75" customHeight="1">
      <c r="A111" s="75"/>
      <c r="C111" s="152"/>
      <c r="D111" s="157"/>
      <c r="E111" s="152"/>
      <c r="F111" s="15"/>
      <c r="G111" s="153"/>
      <c r="H111" s="16"/>
      <c r="I111" s="16"/>
      <c r="J111" s="162"/>
      <c r="K111" s="484"/>
      <c r="L111" s="484"/>
      <c r="M111" s="482"/>
      <c r="N111" s="482"/>
      <c r="O111" s="485"/>
      <c r="P111" s="485"/>
      <c r="Q111" s="485"/>
      <c r="R111" s="51"/>
      <c r="S111" s="10"/>
      <c r="T111" s="44"/>
      <c r="U111" s="44"/>
      <c r="V111" s="44"/>
      <c r="W111" s="44"/>
      <c r="X111" s="44"/>
      <c r="Y111" s="48"/>
      <c r="Z111" s="567"/>
      <c r="AA111" s="366"/>
      <c r="AB111" s="14"/>
      <c r="AC111" s="15"/>
      <c r="AD111" s="16"/>
      <c r="AE111" s="16"/>
      <c r="AF111" s="15"/>
      <c r="AG111" s="15"/>
      <c r="AH111" s="15"/>
      <c r="AI111" s="15"/>
      <c r="AL111" s="51"/>
      <c r="AM111" s="19"/>
    </row>
    <row r="112" spans="1:39" s="30" customFormat="1" ht="12.75" customHeight="1">
      <c r="A112" s="75"/>
      <c r="C112" s="138"/>
      <c r="D112" s="139"/>
      <c r="E112" s="417"/>
      <c r="F112" s="80"/>
      <c r="G112" s="80"/>
      <c r="H112" s="270"/>
      <c r="I112" s="270" t="s">
        <v>118</v>
      </c>
      <c r="J112" s="418"/>
      <c r="K112" s="481">
        <f>K64+K73+K79+K85+K91+K99+K104</f>
        <v>0</v>
      </c>
      <c r="L112" s="481">
        <f t="shared" ref="L112:P112" si="31">L64+L73+L79+L85+L91+L99+L104</f>
        <v>0</v>
      </c>
      <c r="M112" s="489">
        <f t="shared" si="31"/>
        <v>0</v>
      </c>
      <c r="N112" s="489">
        <f t="shared" si="31"/>
        <v>0</v>
      </c>
      <c r="O112" s="489">
        <f t="shared" si="31"/>
        <v>0</v>
      </c>
      <c r="P112" s="489">
        <f t="shared" si="31"/>
        <v>0</v>
      </c>
      <c r="Q112" s="489">
        <f>Q64+Q73+Q79+Q85+Q91+Q99+Q104</f>
        <v>0</v>
      </c>
      <c r="R112" s="151"/>
      <c r="S112" s="10"/>
      <c r="T112" s="143"/>
      <c r="U112" s="143"/>
      <c r="V112" s="143"/>
      <c r="W112" s="143"/>
      <c r="X112" s="143"/>
      <c r="Y112" s="141"/>
      <c r="Z112" s="572"/>
      <c r="AA112" s="366"/>
      <c r="AB112" s="14"/>
      <c r="AC112" s="15"/>
      <c r="AD112" s="16"/>
      <c r="AE112" s="16"/>
      <c r="AF112" s="15"/>
      <c r="AG112" s="15"/>
      <c r="AH112" s="15"/>
      <c r="AI112" s="15"/>
      <c r="AL112" s="51"/>
      <c r="AM112" s="19"/>
    </row>
    <row r="113" spans="1:37" ht="12.75" customHeight="1" thickBot="1">
      <c r="A113" s="419"/>
      <c r="B113" s="420"/>
      <c r="C113" s="421"/>
      <c r="D113" s="422"/>
      <c r="E113" s="421"/>
      <c r="F113" s="420"/>
      <c r="G113" s="423"/>
      <c r="H113" s="424"/>
      <c r="I113" s="424"/>
      <c r="J113" s="425"/>
      <c r="K113" s="424"/>
      <c r="L113" s="490"/>
      <c r="M113" s="424"/>
      <c r="N113" s="424"/>
      <c r="O113" s="424"/>
      <c r="P113" s="424"/>
      <c r="Q113" s="424"/>
      <c r="Z113" s="574"/>
      <c r="AA113" s="427" t="s">
        <v>538</v>
      </c>
      <c r="AB113" s="174"/>
      <c r="AC113" s="175"/>
      <c r="AD113" s="176"/>
      <c r="AE113" s="176"/>
      <c r="AJ113" s="15"/>
      <c r="AK113" s="15"/>
    </row>
    <row r="114" spans="1:37" ht="12.75" customHeight="1">
      <c r="C114" s="152"/>
      <c r="D114" s="157"/>
      <c r="E114" s="152"/>
      <c r="J114" s="183"/>
      <c r="K114" s="491"/>
      <c r="L114" s="491"/>
      <c r="M114" s="482"/>
      <c r="N114" s="482"/>
      <c r="O114" s="482"/>
      <c r="P114" s="482"/>
      <c r="Q114" s="482"/>
      <c r="S114" s="177"/>
      <c r="T114" s="178"/>
      <c r="U114" s="138"/>
      <c r="V114" s="179"/>
      <c r="W114" s="15"/>
      <c r="X114" s="15"/>
      <c r="Y114" s="15"/>
      <c r="Z114" s="570"/>
      <c r="AA114" s="428" t="s">
        <v>539</v>
      </c>
      <c r="AB114" s="180"/>
      <c r="AC114" s="180"/>
      <c r="AD114" s="181"/>
      <c r="AE114" s="181"/>
    </row>
    <row r="115" spans="1:37" ht="38.25">
      <c r="A115" s="75" t="s">
        <v>41</v>
      </c>
      <c r="B115" s="30" t="s">
        <v>119</v>
      </c>
      <c r="C115" s="160"/>
      <c r="D115" s="157"/>
      <c r="E115" s="152"/>
      <c r="G115" s="182"/>
      <c r="H115" s="15"/>
      <c r="I115" s="15"/>
      <c r="J115" s="183"/>
      <c r="K115" s="492" t="s">
        <v>581</v>
      </c>
      <c r="L115" s="493" t="s">
        <v>580</v>
      </c>
      <c r="M115" s="494" t="s">
        <v>72</v>
      </c>
      <c r="N115" s="495" t="s">
        <v>568</v>
      </c>
      <c r="O115" s="495" t="s">
        <v>570</v>
      </c>
      <c r="P115" s="495" t="s">
        <v>569</v>
      </c>
      <c r="Q115" s="480" t="s">
        <v>709</v>
      </c>
      <c r="S115" s="177"/>
      <c r="T115" s="182"/>
      <c r="U115" s="182"/>
      <c r="V115" s="30"/>
      <c r="W115" s="15"/>
      <c r="X115" s="15"/>
      <c r="Y115" s="15"/>
      <c r="Z115" s="570"/>
      <c r="AA115" s="429" t="s">
        <v>120</v>
      </c>
      <c r="AB115" s="42"/>
      <c r="AC115" s="42"/>
      <c r="AD115" s="156"/>
      <c r="AE115" s="156"/>
    </row>
    <row r="116" spans="1:37" ht="12.75" customHeight="1">
      <c r="A116" s="15"/>
      <c r="B116" s="184" t="s">
        <v>582</v>
      </c>
      <c r="C116" s="146"/>
      <c r="D116" s="147"/>
      <c r="E116" s="146"/>
      <c r="F116" s="24"/>
      <c r="G116" s="147"/>
      <c r="H116" s="149"/>
      <c r="I116" s="149" t="s">
        <v>13</v>
      </c>
      <c r="J116" s="185"/>
      <c r="K116" s="481">
        <f>SUM(K117:K121)</f>
        <v>0</v>
      </c>
      <c r="L116" s="481">
        <f t="shared" ref="L116:P116" si="32">SUM(L117:L121)</f>
        <v>0</v>
      </c>
      <c r="M116" s="489">
        <f t="shared" si="32"/>
        <v>0</v>
      </c>
      <c r="N116" s="489">
        <f t="shared" si="32"/>
        <v>0</v>
      </c>
      <c r="O116" s="489">
        <f t="shared" si="32"/>
        <v>0</v>
      </c>
      <c r="P116" s="489">
        <f t="shared" si="32"/>
        <v>0</v>
      </c>
      <c r="Q116" s="489">
        <f>SUM(Q117:Q121)</f>
        <v>0</v>
      </c>
      <c r="R116" s="151"/>
      <c r="S116" s="177"/>
      <c r="T116" s="178"/>
      <c r="U116" s="138"/>
      <c r="V116" s="179"/>
      <c r="W116" s="15"/>
      <c r="X116" s="15"/>
      <c r="Y116" s="186"/>
      <c r="Z116" s="570"/>
      <c r="AA116" s="430" t="s">
        <v>121</v>
      </c>
      <c r="AB116" s="38"/>
      <c r="AC116" s="38"/>
      <c r="AD116" s="159"/>
      <c r="AE116" s="159"/>
    </row>
    <row r="117" spans="1:37" ht="12.75" customHeight="1">
      <c r="A117" s="15"/>
      <c r="C117" s="15"/>
      <c r="D117" s="15"/>
      <c r="E117" s="15"/>
      <c r="G117" s="15"/>
      <c r="H117" s="15"/>
      <c r="I117" s="15"/>
      <c r="J117" s="15"/>
      <c r="K117" s="438"/>
      <c r="L117" s="438"/>
      <c r="M117" s="482"/>
      <c r="N117" s="482"/>
      <c r="O117" s="485"/>
      <c r="P117" s="485"/>
      <c r="Q117" s="485"/>
      <c r="R117" s="15"/>
      <c r="S117" s="190" t="s">
        <v>122</v>
      </c>
      <c r="T117" s="191" t="s">
        <v>123</v>
      </c>
      <c r="U117" s="192" t="s">
        <v>124</v>
      </c>
      <c r="V117" s="193" t="s">
        <v>48</v>
      </c>
      <c r="W117" s="194" t="s">
        <v>125</v>
      </c>
      <c r="X117" s="195" t="s">
        <v>126</v>
      </c>
      <c r="Y117" s="196" t="s">
        <v>127</v>
      </c>
      <c r="Z117" s="575" t="s">
        <v>128</v>
      </c>
      <c r="AA117" s="431" t="s">
        <v>129</v>
      </c>
      <c r="AB117" s="187"/>
      <c r="AC117" s="188"/>
      <c r="AD117" s="189"/>
      <c r="AE117" s="189"/>
    </row>
    <row r="118" spans="1:37" ht="12.75" customHeight="1">
      <c r="A118" s="1">
        <v>21000</v>
      </c>
      <c r="B118" s="15" t="s">
        <v>617</v>
      </c>
      <c r="C118" s="138"/>
      <c r="D118" s="139"/>
      <c r="E118" s="138"/>
      <c r="F118" s="48"/>
      <c r="G118" s="45"/>
      <c r="H118" s="200"/>
      <c r="I118" s="201"/>
      <c r="J118" s="154"/>
      <c r="K118" s="438"/>
      <c r="L118" s="438"/>
      <c r="M118" s="482">
        <f t="shared" ref="M118:M120" si="33">K118+L118</f>
        <v>0</v>
      </c>
      <c r="N118" s="482"/>
      <c r="O118" s="485"/>
      <c r="P118" s="485"/>
      <c r="Q118" s="485"/>
      <c r="R118" s="202" t="s">
        <v>44</v>
      </c>
      <c r="S118" s="203"/>
      <c r="T118" s="44">
        <f>$AA$123</f>
        <v>0</v>
      </c>
      <c r="U118" s="44">
        <f>$AA$124</f>
        <v>0</v>
      </c>
      <c r="V118" s="44">
        <f>$AA$125</f>
        <v>0</v>
      </c>
      <c r="W118" s="44">
        <f>$AA$126</f>
        <v>0</v>
      </c>
      <c r="X118" s="44">
        <v>0</v>
      </c>
      <c r="Y118" s="48">
        <v>0</v>
      </c>
      <c r="Z118" s="567">
        <f>X118*Y118</f>
        <v>0</v>
      </c>
      <c r="AA118" s="432" t="s">
        <v>130</v>
      </c>
      <c r="AB118" s="197"/>
      <c r="AC118" s="198"/>
      <c r="AD118" s="199"/>
      <c r="AE118" s="199"/>
    </row>
    <row r="119" spans="1:37" ht="12.75" customHeight="1">
      <c r="A119" s="1">
        <f>A118+1</f>
        <v>21001</v>
      </c>
      <c r="B119" s="15" t="s">
        <v>597</v>
      </c>
      <c r="C119" s="152"/>
      <c r="D119" s="157"/>
      <c r="E119" s="152"/>
      <c r="F119" s="206"/>
      <c r="G119" s="45"/>
      <c r="H119" s="200"/>
      <c r="I119" s="201"/>
      <c r="J119" s="154"/>
      <c r="K119" s="438"/>
      <c r="L119" s="438"/>
      <c r="M119" s="482">
        <f t="shared" si="33"/>
        <v>0</v>
      </c>
      <c r="N119" s="482"/>
      <c r="O119" s="485"/>
      <c r="P119" s="485"/>
      <c r="Q119" s="485"/>
      <c r="R119" s="202" t="s">
        <v>44</v>
      </c>
      <c r="S119" s="203"/>
      <c r="Z119" s="567">
        <f>X119*Y119</f>
        <v>0</v>
      </c>
      <c r="AA119" s="433" t="s">
        <v>131</v>
      </c>
      <c r="AB119" s="204"/>
      <c r="AC119" s="205"/>
      <c r="AD119" s="204"/>
      <c r="AE119" s="204"/>
    </row>
    <row r="120" spans="1:37" ht="12.75" customHeight="1">
      <c r="A120" s="1">
        <f>A119+1</f>
        <v>21002</v>
      </c>
      <c r="C120" s="152"/>
      <c r="D120" s="157"/>
      <c r="E120" s="152"/>
      <c r="F120" s="48"/>
      <c r="G120" s="45"/>
      <c r="H120" s="200"/>
      <c r="I120" s="207"/>
      <c r="J120" s="154"/>
      <c r="K120" s="438"/>
      <c r="L120" s="48"/>
      <c r="M120" s="438">
        <f t="shared" si="33"/>
        <v>0</v>
      </c>
      <c r="N120" s="482"/>
      <c r="O120" s="485"/>
      <c r="P120" s="485"/>
      <c r="Q120" s="485"/>
      <c r="R120" s="202" t="s">
        <v>44</v>
      </c>
      <c r="S120" s="203"/>
      <c r="Z120" s="567">
        <f>X120*Y120</f>
        <v>0</v>
      </c>
      <c r="AA120" s="434" t="s">
        <v>132</v>
      </c>
      <c r="AB120" s="174"/>
      <c r="AC120" s="175"/>
      <c r="AD120" s="176"/>
      <c r="AE120" s="176"/>
    </row>
    <row r="121" spans="1:37" ht="12.75" customHeight="1">
      <c r="A121" s="15"/>
      <c r="C121" s="15"/>
      <c r="D121" s="15"/>
      <c r="E121" s="15"/>
      <c r="G121" s="15"/>
      <c r="H121" s="15"/>
      <c r="I121" s="15"/>
      <c r="J121" s="15"/>
      <c r="K121" s="438"/>
      <c r="L121" s="48"/>
      <c r="M121" s="438"/>
      <c r="N121" s="438"/>
      <c r="O121" s="485"/>
      <c r="P121" s="483"/>
      <c r="Q121" s="483"/>
      <c r="R121" s="15"/>
      <c r="S121" s="208"/>
      <c r="Z121" s="567"/>
      <c r="AA121" s="435" t="s">
        <v>133</v>
      </c>
      <c r="AB121" s="155"/>
      <c r="AC121" s="42"/>
      <c r="AD121" s="156"/>
      <c r="AE121" s="566"/>
    </row>
    <row r="122" spans="1:37" ht="12.75" customHeight="1">
      <c r="A122" s="15"/>
      <c r="B122" s="184" t="s">
        <v>134</v>
      </c>
      <c r="C122" s="146"/>
      <c r="D122" s="147"/>
      <c r="E122" s="146"/>
      <c r="F122" s="24"/>
      <c r="G122" s="147"/>
      <c r="H122" s="149"/>
      <c r="I122" s="149" t="s">
        <v>13</v>
      </c>
      <c r="J122" s="185"/>
      <c r="K122" s="481">
        <f>SUM(K123:K126)</f>
        <v>0</v>
      </c>
      <c r="L122" s="481">
        <f t="shared" ref="L122:P122" si="34">SUM(L123:L126)</f>
        <v>0</v>
      </c>
      <c r="M122" s="481">
        <f t="shared" si="34"/>
        <v>0</v>
      </c>
      <c r="N122" s="481">
        <f t="shared" si="34"/>
        <v>0</v>
      </c>
      <c r="O122" s="481">
        <f t="shared" si="34"/>
        <v>0</v>
      </c>
      <c r="P122" s="534">
        <f t="shared" si="34"/>
        <v>0</v>
      </c>
      <c r="Q122" s="534">
        <f>SUM(Q123:Q126)</f>
        <v>0</v>
      </c>
      <c r="R122" s="151"/>
      <c r="S122" s="177"/>
      <c r="Z122" s="567"/>
    </row>
    <row r="123" spans="1:37" ht="12.75" customHeight="1">
      <c r="A123" s="75"/>
      <c r="B123" s="30"/>
      <c r="C123" s="138" t="s">
        <v>23</v>
      </c>
      <c r="D123" s="139" t="s">
        <v>123</v>
      </c>
      <c r="E123" s="138" t="s">
        <v>135</v>
      </c>
      <c r="F123" s="209"/>
      <c r="G123" s="157" t="s">
        <v>65</v>
      </c>
      <c r="H123" s="46"/>
      <c r="I123" s="46"/>
      <c r="J123" s="210"/>
      <c r="K123" s="436"/>
      <c r="L123" s="46"/>
      <c r="M123" s="436" t="s">
        <v>34</v>
      </c>
      <c r="N123" s="436"/>
      <c r="O123" s="482"/>
      <c r="P123" s="497"/>
      <c r="Q123" s="497"/>
      <c r="S123" s="190" t="s">
        <v>122</v>
      </c>
      <c r="T123" s="191" t="s">
        <v>123</v>
      </c>
      <c r="U123" s="192" t="s">
        <v>124</v>
      </c>
      <c r="V123" s="193" t="s">
        <v>48</v>
      </c>
      <c r="W123" s="194" t="s">
        <v>125</v>
      </c>
      <c r="X123" s="195" t="s">
        <v>126</v>
      </c>
      <c r="Y123" s="196" t="s">
        <v>127</v>
      </c>
      <c r="Z123" s="575" t="s">
        <v>128</v>
      </c>
      <c r="AA123" s="437">
        <v>0</v>
      </c>
      <c r="AB123" s="180" t="s">
        <v>540</v>
      </c>
      <c r="AC123" s="180"/>
      <c r="AD123" s="181"/>
      <c r="AE123" s="181"/>
    </row>
    <row r="124" spans="1:37" ht="12.75" customHeight="1">
      <c r="A124" s="1">
        <v>22000</v>
      </c>
      <c r="B124" s="15" t="s">
        <v>598</v>
      </c>
      <c r="C124" s="211">
        <v>0</v>
      </c>
      <c r="D124" s="211">
        <f>G21</f>
        <v>0</v>
      </c>
      <c r="E124" s="10">
        <v>0</v>
      </c>
      <c r="F124" s="209" t="s">
        <v>136</v>
      </c>
      <c r="G124" s="10">
        <f>C124+D124+E124</f>
        <v>0</v>
      </c>
      <c r="H124" s="200"/>
      <c r="I124" s="29" t="s">
        <v>137</v>
      </c>
      <c r="J124" s="154"/>
      <c r="K124" s="438"/>
      <c r="L124" s="48"/>
      <c r="M124" s="438">
        <f>K124+L124</f>
        <v>0</v>
      </c>
      <c r="N124" s="482"/>
      <c r="O124" s="482"/>
      <c r="P124" s="485"/>
      <c r="Q124" s="485"/>
      <c r="R124" s="51" t="s">
        <v>44</v>
      </c>
      <c r="S124" s="177"/>
      <c r="T124" s="44">
        <f>$AA$123</f>
        <v>0</v>
      </c>
      <c r="U124" s="44">
        <f>$AA$124</f>
        <v>0</v>
      </c>
      <c r="V124" s="44">
        <f>$AA$125</f>
        <v>0</v>
      </c>
      <c r="W124" s="44">
        <f>$AA$126</f>
        <v>0</v>
      </c>
      <c r="X124" s="44">
        <v>0</v>
      </c>
      <c r="Y124" s="48">
        <v>0</v>
      </c>
      <c r="Z124" s="567">
        <f>X124*Y124</f>
        <v>0</v>
      </c>
      <c r="AA124" s="439">
        <v>0</v>
      </c>
      <c r="AB124" s="42" t="s">
        <v>138</v>
      </c>
      <c r="AC124" s="42"/>
      <c r="AD124" s="156"/>
      <c r="AE124" s="156"/>
    </row>
    <row r="125" spans="1:37" ht="12.75" customHeight="1">
      <c r="C125" s="152"/>
      <c r="D125" s="157"/>
      <c r="E125" s="152"/>
      <c r="F125" s="206"/>
      <c r="G125" s="152"/>
      <c r="H125" s="29"/>
      <c r="I125" s="212"/>
      <c r="J125" s="212"/>
      <c r="K125" s="502"/>
      <c r="L125" s="213"/>
      <c r="M125" s="438"/>
      <c r="N125" s="438"/>
      <c r="O125" s="482"/>
      <c r="P125" s="483"/>
      <c r="Q125" s="483"/>
      <c r="S125" s="177"/>
      <c r="Z125" s="567"/>
      <c r="AA125" s="440">
        <v>0</v>
      </c>
      <c r="AB125" s="38" t="s">
        <v>139</v>
      </c>
      <c r="AC125" s="38"/>
      <c r="AD125" s="159"/>
      <c r="AE125" s="159"/>
    </row>
    <row r="126" spans="1:37" ht="12" customHeight="1">
      <c r="C126" s="152"/>
      <c r="D126" s="157"/>
      <c r="E126" s="152"/>
      <c r="F126" s="206"/>
      <c r="G126" s="152"/>
      <c r="H126" s="29"/>
      <c r="I126" s="212"/>
      <c r="J126" s="212"/>
      <c r="K126" s="509"/>
      <c r="L126" s="509"/>
      <c r="M126" s="536"/>
      <c r="N126" s="536"/>
      <c r="O126" s="482"/>
      <c r="P126" s="537"/>
      <c r="Q126" s="537"/>
      <c r="S126" s="177"/>
      <c r="Z126" s="567"/>
      <c r="AA126" s="441">
        <v>0</v>
      </c>
      <c r="AB126" s="189" t="s">
        <v>140</v>
      </c>
      <c r="AC126" s="188"/>
      <c r="AD126" s="189"/>
      <c r="AE126" s="189"/>
    </row>
    <row r="127" spans="1:37" ht="12.75" customHeight="1">
      <c r="B127" s="145" t="s">
        <v>141</v>
      </c>
      <c r="C127" s="163"/>
      <c r="D127" s="164"/>
      <c r="E127" s="163"/>
      <c r="F127" s="232"/>
      <c r="G127" s="163"/>
      <c r="H127" s="149"/>
      <c r="I127" s="149" t="s">
        <v>13</v>
      </c>
      <c r="J127" s="185"/>
      <c r="K127" s="481">
        <f t="shared" ref="K127:P127" si="35">SUM(K128:K145)</f>
        <v>0</v>
      </c>
      <c r="L127" s="481">
        <f t="shared" si="35"/>
        <v>0</v>
      </c>
      <c r="M127" s="481">
        <f t="shared" si="35"/>
        <v>0</v>
      </c>
      <c r="N127" s="481">
        <f t="shared" si="35"/>
        <v>0</v>
      </c>
      <c r="O127" s="481">
        <f t="shared" si="35"/>
        <v>0</v>
      </c>
      <c r="P127" s="534">
        <f t="shared" si="35"/>
        <v>0</v>
      </c>
      <c r="Q127" s="534">
        <f>SUM(Q128:Q145)</f>
        <v>0</v>
      </c>
      <c r="S127" s="177"/>
      <c r="Z127" s="567"/>
      <c r="AA127" s="442" t="s">
        <v>7</v>
      </c>
      <c r="AB127" s="15"/>
      <c r="AD127" s="15"/>
      <c r="AE127" s="15"/>
    </row>
    <row r="128" spans="1:37" ht="12.75" customHeight="1">
      <c r="C128" s="214" t="s">
        <v>23</v>
      </c>
      <c r="D128" s="215" t="s">
        <v>123</v>
      </c>
      <c r="E128" s="216" t="s">
        <v>135</v>
      </c>
      <c r="F128" s="48"/>
      <c r="G128" s="157" t="s">
        <v>65</v>
      </c>
      <c r="H128" s="313" t="s">
        <v>142</v>
      </c>
      <c r="I128" s="46" t="s">
        <v>143</v>
      </c>
      <c r="J128" s="210"/>
      <c r="K128" s="499"/>
      <c r="L128" s="499"/>
      <c r="M128" s="500" t="s">
        <v>34</v>
      </c>
      <c r="N128" s="500"/>
      <c r="O128" s="482"/>
      <c r="P128" s="501"/>
      <c r="Q128" s="501"/>
      <c r="S128" s="190" t="s">
        <v>122</v>
      </c>
      <c r="T128" s="191" t="s">
        <v>123</v>
      </c>
      <c r="U128" s="192" t="s">
        <v>124</v>
      </c>
      <c r="V128" s="193" t="s">
        <v>48</v>
      </c>
      <c r="W128" s="194" t="s">
        <v>125</v>
      </c>
      <c r="X128" s="195" t="s">
        <v>126</v>
      </c>
      <c r="Y128" s="196" t="s">
        <v>127</v>
      </c>
      <c r="Z128" s="575" t="s">
        <v>128</v>
      </c>
      <c r="AA128" s="443" t="s">
        <v>144</v>
      </c>
    </row>
    <row r="129" spans="1:37" ht="12.75" customHeight="1">
      <c r="A129" s="1">
        <v>23100</v>
      </c>
      <c r="B129" s="15" t="s">
        <v>145</v>
      </c>
      <c r="C129" s="211">
        <v>0</v>
      </c>
      <c r="D129" s="211">
        <v>0</v>
      </c>
      <c r="E129" s="211">
        <v>0</v>
      </c>
      <c r="F129" s="209"/>
      <c r="G129" s="211">
        <f>C129+D129+E129</f>
        <v>0</v>
      </c>
      <c r="H129" s="200">
        <v>0</v>
      </c>
      <c r="I129" s="207">
        <f>ROUND(($H129*108.33%)*2,1)/2</f>
        <v>0</v>
      </c>
      <c r="J129" s="154"/>
      <c r="K129" s="438"/>
      <c r="L129" s="438">
        <f>ROUND((G129*I129)*2,1)/2</f>
        <v>0</v>
      </c>
      <c r="M129" s="482">
        <f>K129+L129</f>
        <v>0</v>
      </c>
      <c r="N129" s="482"/>
      <c r="O129" s="482"/>
      <c r="P129" s="485"/>
      <c r="Q129" s="485"/>
      <c r="S129" s="177"/>
      <c r="T129" s="217">
        <f>$AA$123</f>
        <v>0</v>
      </c>
      <c r="U129" s="218">
        <f>$AA$124</f>
        <v>0</v>
      </c>
      <c r="V129" s="219">
        <f>$AA$125</f>
        <v>0</v>
      </c>
      <c r="W129" s="220">
        <f>$AA$126</f>
        <v>0</v>
      </c>
      <c r="X129" s="44">
        <v>0</v>
      </c>
      <c r="Y129" s="48">
        <v>0</v>
      </c>
      <c r="Z129" s="567">
        <f>X129*Y129</f>
        <v>0</v>
      </c>
      <c r="AA129" s="443" t="s">
        <v>146</v>
      </c>
    </row>
    <row r="130" spans="1:37" ht="12.75" customHeight="1">
      <c r="A130" s="1">
        <v>23101</v>
      </c>
      <c r="B130" s="15" t="s">
        <v>629</v>
      </c>
      <c r="C130" s="211">
        <v>0</v>
      </c>
      <c r="D130" s="211">
        <v>0</v>
      </c>
      <c r="E130" s="211">
        <v>0</v>
      </c>
      <c r="F130" s="209"/>
      <c r="G130" s="211">
        <f>C130+D130+E130</f>
        <v>0</v>
      </c>
      <c r="H130" s="200">
        <v>0</v>
      </c>
      <c r="I130" s="207">
        <f>ROUND(($H130*108.33%)*2,1)/2</f>
        <v>0</v>
      </c>
      <c r="J130" s="154"/>
      <c r="K130" s="438"/>
      <c r="L130" s="438">
        <f>ROUND((G130*I130)*2,1)/2</f>
        <v>0</v>
      </c>
      <c r="M130" s="482">
        <f>K130+L130</f>
        <v>0</v>
      </c>
      <c r="N130" s="482"/>
      <c r="O130" s="482"/>
      <c r="P130" s="485"/>
      <c r="Q130" s="485"/>
      <c r="S130" s="177"/>
      <c r="T130" s="217"/>
      <c r="U130" s="218"/>
      <c r="V130" s="219"/>
      <c r="W130" s="220"/>
      <c r="Z130" s="567"/>
      <c r="AA130" s="443"/>
    </row>
    <row r="131" spans="1:37" ht="12.75" customHeight="1">
      <c r="A131" s="1">
        <f>A130+1</f>
        <v>23102</v>
      </c>
      <c r="B131" s="15" t="s">
        <v>586</v>
      </c>
      <c r="C131" s="211">
        <v>0</v>
      </c>
      <c r="D131" s="211">
        <v>0</v>
      </c>
      <c r="E131" s="211">
        <v>0</v>
      </c>
      <c r="F131" s="206"/>
      <c r="G131" s="211">
        <f>C131+D131+E131</f>
        <v>0</v>
      </c>
      <c r="H131" s="200">
        <v>0</v>
      </c>
      <c r="I131" s="207">
        <f t="shared" ref="I131:I136" si="36">ROUND(($H131*108.33%)*2,1)/2</f>
        <v>0</v>
      </c>
      <c r="J131" s="154"/>
      <c r="K131" s="438"/>
      <c r="L131" s="438">
        <f>ROUND((G131*I131)*2,1)/2</f>
        <v>0</v>
      </c>
      <c r="M131" s="482">
        <f t="shared" ref="M131:M135" si="37">K131+L131</f>
        <v>0</v>
      </c>
      <c r="N131" s="482"/>
      <c r="O131" s="482"/>
      <c r="P131" s="485"/>
      <c r="Q131" s="485"/>
      <c r="S131" s="177"/>
      <c r="Z131" s="567">
        <f t="shared" ref="Z131:Z136" si="38">X131*Y131</f>
        <v>0</v>
      </c>
      <c r="AA131" s="443" t="s">
        <v>147</v>
      </c>
    </row>
    <row r="132" spans="1:37" ht="12.75" customHeight="1">
      <c r="A132" s="1">
        <f t="shared" ref="A132:A141" si="39">A131+1</f>
        <v>23103</v>
      </c>
      <c r="B132" s="15" t="s">
        <v>148</v>
      </c>
      <c r="C132" s="211">
        <v>0</v>
      </c>
      <c r="D132" s="211">
        <v>0</v>
      </c>
      <c r="E132" s="211">
        <v>0</v>
      </c>
      <c r="F132" s="209"/>
      <c r="G132" s="211">
        <f>C132+D132+E132</f>
        <v>0</v>
      </c>
      <c r="H132" s="200">
        <v>0</v>
      </c>
      <c r="I132" s="207">
        <f t="shared" si="36"/>
        <v>0</v>
      </c>
      <c r="J132" s="154"/>
      <c r="K132" s="438"/>
      <c r="L132" s="438">
        <f t="shared" ref="L132:L134" si="40">ROUND((G132*I132)*2,1)/2</f>
        <v>0</v>
      </c>
      <c r="M132" s="482">
        <f t="shared" si="37"/>
        <v>0</v>
      </c>
      <c r="N132" s="482"/>
      <c r="O132" s="482"/>
      <c r="P132" s="485"/>
      <c r="Q132" s="485"/>
      <c r="R132" s="51" t="s">
        <v>44</v>
      </c>
      <c r="S132" s="177"/>
      <c r="Z132" s="567">
        <f t="shared" si="38"/>
        <v>0</v>
      </c>
      <c r="AA132" s="444" t="s">
        <v>149</v>
      </c>
      <c r="AB132" s="221"/>
      <c r="AC132" s="180"/>
      <c r="AD132" s="181"/>
      <c r="AE132" s="181"/>
    </row>
    <row r="133" spans="1:37" ht="12.75" customHeight="1">
      <c r="A133" s="1">
        <f t="shared" si="39"/>
        <v>23104</v>
      </c>
      <c r="B133" s="15" t="s">
        <v>150</v>
      </c>
      <c r="C133" s="211"/>
      <c r="D133" s="211"/>
      <c r="E133" s="211"/>
      <c r="F133" s="209" t="s">
        <v>151</v>
      </c>
      <c r="G133" s="10">
        <v>0</v>
      </c>
      <c r="H133" s="200">
        <v>0</v>
      </c>
      <c r="I133" s="207">
        <f t="shared" si="36"/>
        <v>0</v>
      </c>
      <c r="J133" s="154"/>
      <c r="K133" s="438"/>
      <c r="L133" s="438">
        <f>ROUND((G133*I133)*2,1)/2</f>
        <v>0</v>
      </c>
      <c r="M133" s="482">
        <f t="shared" si="37"/>
        <v>0</v>
      </c>
      <c r="N133" s="482"/>
      <c r="O133" s="482"/>
      <c r="P133" s="485"/>
      <c r="Q133" s="485"/>
      <c r="R133" s="51" t="s">
        <v>44</v>
      </c>
      <c r="S133" s="177"/>
      <c r="Z133" s="567">
        <f t="shared" si="38"/>
        <v>0</v>
      </c>
      <c r="AA133" s="445" t="s">
        <v>679</v>
      </c>
      <c r="AB133" s="158"/>
      <c r="AC133" s="38"/>
      <c r="AD133" s="159"/>
      <c r="AE133" s="159"/>
    </row>
    <row r="134" spans="1:37" ht="12.75" customHeight="1">
      <c r="A134" s="1">
        <f t="shared" si="39"/>
        <v>23105</v>
      </c>
      <c r="B134" s="15" t="s">
        <v>152</v>
      </c>
      <c r="C134" s="211">
        <v>0</v>
      </c>
      <c r="D134" s="211">
        <v>0</v>
      </c>
      <c r="E134" s="211">
        <v>0</v>
      </c>
      <c r="F134" s="209"/>
      <c r="G134" s="211">
        <f>D134+C134+E134</f>
        <v>0</v>
      </c>
      <c r="H134" s="200">
        <v>0</v>
      </c>
      <c r="I134" s="207">
        <f t="shared" si="36"/>
        <v>0</v>
      </c>
      <c r="J134" s="154"/>
      <c r="K134" s="438"/>
      <c r="L134" s="438">
        <f t="shared" si="40"/>
        <v>0</v>
      </c>
      <c r="M134" s="482">
        <f t="shared" si="37"/>
        <v>0</v>
      </c>
      <c r="N134" s="482"/>
      <c r="O134" s="482"/>
      <c r="P134" s="485"/>
      <c r="Q134" s="485"/>
      <c r="S134" s="177"/>
      <c r="Z134" s="567">
        <f t="shared" si="38"/>
        <v>0</v>
      </c>
      <c r="AA134" s="446" t="s">
        <v>153</v>
      </c>
      <c r="AB134" s="187"/>
      <c r="AC134" s="188"/>
      <c r="AD134" s="189"/>
      <c r="AE134" s="189"/>
    </row>
    <row r="135" spans="1:37" ht="12.75" customHeight="1">
      <c r="A135" s="1">
        <f t="shared" si="39"/>
        <v>23106</v>
      </c>
      <c r="B135" s="15" t="s">
        <v>154</v>
      </c>
      <c r="C135" s="211">
        <v>0</v>
      </c>
      <c r="D135" s="211">
        <v>0</v>
      </c>
      <c r="E135" s="211">
        <v>0</v>
      </c>
      <c r="F135" s="209"/>
      <c r="G135" s="211">
        <v>0</v>
      </c>
      <c r="H135" s="200">
        <v>0</v>
      </c>
      <c r="I135" s="207">
        <f>ROUND(($H135*108.33%)*2,1)/2</f>
        <v>0</v>
      </c>
      <c r="J135" s="154"/>
      <c r="K135" s="438"/>
      <c r="L135" s="438">
        <f>ROUND((G135*I135)*2,1)/2</f>
        <v>0</v>
      </c>
      <c r="M135" s="482">
        <f t="shared" si="37"/>
        <v>0</v>
      </c>
      <c r="N135" s="482"/>
      <c r="O135" s="482"/>
      <c r="P135" s="485"/>
      <c r="Q135" s="485"/>
      <c r="S135" s="177"/>
      <c r="Z135" s="567">
        <f t="shared" si="38"/>
        <v>0</v>
      </c>
      <c r="AA135" s="447" t="s">
        <v>155</v>
      </c>
      <c r="AB135" s="223"/>
      <c r="AC135" s="224"/>
      <c r="AD135" s="225"/>
      <c r="AE135" s="225"/>
    </row>
    <row r="136" spans="1:37" ht="12.75" customHeight="1">
      <c r="A136" s="1">
        <f t="shared" si="39"/>
        <v>23107</v>
      </c>
      <c r="B136" s="15" t="s">
        <v>599</v>
      </c>
      <c r="C136" s="211">
        <v>0</v>
      </c>
      <c r="D136" s="211">
        <v>0</v>
      </c>
      <c r="E136" s="211">
        <v>0</v>
      </c>
      <c r="F136" s="209"/>
      <c r="G136" s="211">
        <f>D136+C136+E136</f>
        <v>0</v>
      </c>
      <c r="H136" s="200">
        <v>0</v>
      </c>
      <c r="I136" s="207">
        <f t="shared" si="36"/>
        <v>0</v>
      </c>
      <c r="J136" s="154"/>
      <c r="K136" s="438"/>
      <c r="L136" s="438">
        <f>ROUND((G136*I136)*2,1)/2</f>
        <v>0</v>
      </c>
      <c r="M136" s="482">
        <f>K136+L136</f>
        <v>0</v>
      </c>
      <c r="N136" s="482"/>
      <c r="O136" s="482"/>
      <c r="P136" s="485"/>
      <c r="Q136" s="485"/>
      <c r="S136" s="177"/>
      <c r="Z136" s="567">
        <f t="shared" si="38"/>
        <v>0</v>
      </c>
    </row>
    <row r="137" spans="1:37" ht="12.75" customHeight="1">
      <c r="A137" s="1">
        <f>A136+1</f>
        <v>23108</v>
      </c>
      <c r="B137" s="15" t="s">
        <v>678</v>
      </c>
      <c r="C137" s="211">
        <v>0</v>
      </c>
      <c r="D137" s="211">
        <v>0</v>
      </c>
      <c r="E137" s="211">
        <v>0</v>
      </c>
      <c r="F137" s="209"/>
      <c r="G137" s="211">
        <f>D137+C137+E137</f>
        <v>0</v>
      </c>
      <c r="H137" s="207">
        <v>0</v>
      </c>
      <c r="I137" s="200">
        <f>ROUND(($H137*108.33%)*2,1)/2</f>
        <v>0</v>
      </c>
      <c r="J137" s="226"/>
      <c r="K137" s="499"/>
      <c r="L137" s="499">
        <f t="shared" ref="L137:L140" si="41">ROUND((G137*I137)*2,1)/2</f>
        <v>0</v>
      </c>
      <c r="M137" s="482">
        <f>K137+L137</f>
        <v>0</v>
      </c>
      <c r="N137" s="482"/>
      <c r="O137" s="482"/>
      <c r="P137" s="485"/>
      <c r="Q137" s="485"/>
      <c r="S137" s="177"/>
      <c r="Z137" s="567"/>
      <c r="AK137" s="29"/>
    </row>
    <row r="138" spans="1:37" ht="12.75" customHeight="1">
      <c r="A138" s="1">
        <f>A137+1</f>
        <v>23109</v>
      </c>
      <c r="B138" s="15" t="s">
        <v>677</v>
      </c>
      <c r="C138" s="211">
        <v>0</v>
      </c>
      <c r="D138" s="211">
        <v>0</v>
      </c>
      <c r="E138" s="211">
        <v>0</v>
      </c>
      <c r="F138" s="209"/>
      <c r="G138" s="211">
        <f>C138+D138+E138</f>
        <v>0</v>
      </c>
      <c r="H138" s="207">
        <v>0</v>
      </c>
      <c r="I138" s="200">
        <f>ROUND(($H138*108.33%)*2,1)/2</f>
        <v>0</v>
      </c>
      <c r="J138" s="226"/>
      <c r="K138" s="499"/>
      <c r="L138" s="499">
        <f t="shared" si="41"/>
        <v>0</v>
      </c>
      <c r="M138" s="482">
        <f t="shared" ref="M138:M140" si="42">K138+L138</f>
        <v>0</v>
      </c>
      <c r="N138" s="482"/>
      <c r="O138" s="482"/>
      <c r="P138" s="485"/>
      <c r="Q138" s="485"/>
      <c r="S138" s="177"/>
      <c r="Z138" s="567"/>
      <c r="AK138" s="29"/>
    </row>
    <row r="139" spans="1:37" ht="12.75" customHeight="1">
      <c r="A139" s="1">
        <f t="shared" si="39"/>
        <v>23110</v>
      </c>
      <c r="B139" s="15" t="s">
        <v>676</v>
      </c>
      <c r="C139" s="211">
        <v>0</v>
      </c>
      <c r="D139" s="211">
        <v>0</v>
      </c>
      <c r="E139" s="211">
        <v>0</v>
      </c>
      <c r="F139" s="209"/>
      <c r="G139" s="211">
        <f>C139+D139+E139</f>
        <v>0</v>
      </c>
      <c r="H139" s="207">
        <v>0</v>
      </c>
      <c r="I139" s="200">
        <f>ROUND(($H139*108.33%)*2,1)/2</f>
        <v>0</v>
      </c>
      <c r="J139" s="226"/>
      <c r="K139" s="499"/>
      <c r="L139" s="499">
        <f t="shared" si="41"/>
        <v>0</v>
      </c>
      <c r="M139" s="482">
        <f t="shared" si="42"/>
        <v>0</v>
      </c>
      <c r="N139" s="482"/>
      <c r="O139" s="482"/>
      <c r="P139" s="485"/>
      <c r="Q139" s="485"/>
      <c r="S139" s="177"/>
      <c r="Z139" s="567"/>
      <c r="AK139" s="29"/>
    </row>
    <row r="140" spans="1:37" ht="12.75" customHeight="1">
      <c r="A140" s="1">
        <f t="shared" si="39"/>
        <v>23111</v>
      </c>
      <c r="B140" s="15" t="s">
        <v>630</v>
      </c>
      <c r="C140" s="211">
        <v>0</v>
      </c>
      <c r="D140" s="211">
        <v>0</v>
      </c>
      <c r="E140" s="211">
        <v>0</v>
      </c>
      <c r="F140" s="209"/>
      <c r="G140" s="211">
        <f>C140+D140+E140</f>
        <v>0</v>
      </c>
      <c r="H140" s="207">
        <v>0</v>
      </c>
      <c r="I140" s="200">
        <f>ROUND(($H140*108.33%)*2,1)/2</f>
        <v>0</v>
      </c>
      <c r="J140" s="226"/>
      <c r="K140" s="499"/>
      <c r="L140" s="499">
        <f t="shared" si="41"/>
        <v>0</v>
      </c>
      <c r="M140" s="482">
        <f t="shared" si="42"/>
        <v>0</v>
      </c>
      <c r="N140" s="482"/>
      <c r="O140" s="482"/>
      <c r="P140" s="485"/>
      <c r="Q140" s="485"/>
      <c r="S140" s="177"/>
      <c r="Z140" s="567"/>
      <c r="AK140" s="29"/>
    </row>
    <row r="141" spans="1:37" ht="12.75" customHeight="1">
      <c r="A141" s="1">
        <f t="shared" si="39"/>
        <v>23112</v>
      </c>
      <c r="B141" s="15" t="s">
        <v>700</v>
      </c>
      <c r="C141" s="211">
        <v>0</v>
      </c>
      <c r="D141" s="211">
        <v>0</v>
      </c>
      <c r="E141" s="211">
        <v>0</v>
      </c>
      <c r="F141" s="209"/>
      <c r="G141" s="211">
        <f>C141+D141+E141</f>
        <v>0</v>
      </c>
      <c r="H141" s="207">
        <v>0</v>
      </c>
      <c r="I141" s="200">
        <f>ROUND(($H141*108.33%)*2,1)/2</f>
        <v>0</v>
      </c>
      <c r="J141" s="226"/>
      <c r="K141" s="499"/>
      <c r="L141" s="499">
        <f>ROUND((G141*I141)*2,1)/2</f>
        <v>0</v>
      </c>
      <c r="M141" s="482">
        <f>K141+L141</f>
        <v>0</v>
      </c>
      <c r="N141" s="482"/>
      <c r="O141" s="482"/>
      <c r="P141" s="485"/>
      <c r="Q141" s="485"/>
      <c r="S141" s="177"/>
      <c r="Z141" s="567"/>
      <c r="AK141" s="29"/>
    </row>
    <row r="142" spans="1:37" ht="12.75" customHeight="1">
      <c r="C142" s="211"/>
      <c r="D142" s="211"/>
      <c r="E142" s="211"/>
      <c r="F142" s="209"/>
      <c r="G142" s="211"/>
      <c r="H142" s="207"/>
      <c r="I142" s="200"/>
      <c r="J142" s="226"/>
      <c r="K142" s="499"/>
      <c r="L142" s="499"/>
      <c r="M142" s="482"/>
      <c r="N142" s="482"/>
      <c r="O142" s="482"/>
      <c r="P142" s="485"/>
      <c r="Q142" s="485"/>
      <c r="S142" s="177"/>
      <c r="Z142" s="567"/>
      <c r="AK142" s="29"/>
    </row>
    <row r="143" spans="1:37" ht="12.75" customHeight="1">
      <c r="A143" s="1">
        <v>23119</v>
      </c>
      <c r="B143" s="15" t="s">
        <v>156</v>
      </c>
      <c r="C143" s="227">
        <f>$G$24</f>
        <v>0</v>
      </c>
      <c r="D143" s="211" t="s">
        <v>20</v>
      </c>
      <c r="E143" s="10" t="s">
        <v>157</v>
      </c>
      <c r="F143" s="209">
        <f>SUM(L128:L141)-L132-L133</f>
        <v>0</v>
      </c>
      <c r="G143" s="211" t="s">
        <v>158</v>
      </c>
      <c r="H143" s="207"/>
      <c r="I143" s="229"/>
      <c r="J143" s="154"/>
      <c r="K143" s="438"/>
      <c r="L143" s="438">
        <f>ROUND((F143*C143%)*2,1)/2</f>
        <v>0</v>
      </c>
      <c r="M143" s="482">
        <f t="shared" ref="M143:M144" si="43">K143+L143</f>
        <v>0</v>
      </c>
      <c r="N143" s="482"/>
      <c r="O143" s="482"/>
      <c r="P143" s="485"/>
      <c r="Q143" s="485"/>
      <c r="S143" s="177"/>
      <c r="Z143" s="567"/>
      <c r="AA143" s="435" t="s">
        <v>686</v>
      </c>
      <c r="AB143" s="155"/>
      <c r="AC143" s="42"/>
      <c r="AD143" s="156"/>
    </row>
    <row r="144" spans="1:37" ht="12.75" customHeight="1">
      <c r="B144" s="15" t="s">
        <v>159</v>
      </c>
      <c r="C144" s="227">
        <f>$G$24</f>
        <v>0</v>
      </c>
      <c r="D144" s="211" t="s">
        <v>20</v>
      </c>
      <c r="E144" s="10" t="s">
        <v>157</v>
      </c>
      <c r="F144" s="209">
        <f>SUM(K128:K141)</f>
        <v>0</v>
      </c>
      <c r="G144" s="211" t="s">
        <v>158</v>
      </c>
      <c r="H144" s="207"/>
      <c r="I144" s="229"/>
      <c r="J144" s="154"/>
      <c r="K144" s="438">
        <f>ROUND((F144*C144%)*2,1)/2</f>
        <v>0</v>
      </c>
      <c r="L144" s="438"/>
      <c r="M144" s="482">
        <f t="shared" si="43"/>
        <v>0</v>
      </c>
      <c r="N144" s="482"/>
      <c r="O144" s="482"/>
      <c r="P144" s="485"/>
      <c r="Q144" s="485"/>
      <c r="S144" s="177"/>
      <c r="Z144" s="567"/>
      <c r="AA144" s="435"/>
      <c r="AB144" s="155"/>
      <c r="AC144" s="42"/>
      <c r="AD144" s="156"/>
    </row>
    <row r="145" spans="1:41" ht="12.75" customHeight="1">
      <c r="B145" s="30"/>
      <c r="C145" s="138"/>
      <c r="D145" s="139"/>
      <c r="E145" s="138"/>
      <c r="F145" s="48"/>
      <c r="G145" s="45"/>
      <c r="H145" s="230"/>
      <c r="I145" s="212"/>
      <c r="J145" s="231"/>
      <c r="K145" s="502"/>
      <c r="L145" s="502"/>
      <c r="M145" s="503"/>
      <c r="N145" s="503"/>
      <c r="O145" s="482"/>
      <c r="P145" s="504"/>
      <c r="Q145" s="504"/>
      <c r="S145" s="177"/>
      <c r="T145" s="143"/>
      <c r="U145" s="143"/>
      <c r="V145" s="143"/>
      <c r="W145" s="143"/>
      <c r="X145" s="143"/>
      <c r="Y145" s="141"/>
      <c r="Z145" s="572"/>
    </row>
    <row r="146" spans="1:41" ht="12.75" customHeight="1">
      <c r="B146" s="145" t="s">
        <v>160</v>
      </c>
      <c r="C146" s="146"/>
      <c r="D146" s="147"/>
      <c r="E146" s="146"/>
      <c r="F146" s="232"/>
      <c r="G146" s="233"/>
      <c r="H146" s="149"/>
      <c r="I146" s="149" t="s">
        <v>13</v>
      </c>
      <c r="J146" s="185"/>
      <c r="K146" s="481">
        <f>SUM(K147:K165)</f>
        <v>0</v>
      </c>
      <c r="L146" s="481">
        <f t="shared" ref="L146:P146" si="44">SUM(L147:L165)</f>
        <v>0</v>
      </c>
      <c r="M146" s="489">
        <f t="shared" si="44"/>
        <v>0</v>
      </c>
      <c r="N146" s="489">
        <f t="shared" si="44"/>
        <v>0</v>
      </c>
      <c r="O146" s="489">
        <f t="shared" si="44"/>
        <v>0</v>
      </c>
      <c r="P146" s="489">
        <f t="shared" si="44"/>
        <v>0</v>
      </c>
      <c r="Q146" s="489">
        <f>SUM(Q147:Q165)</f>
        <v>0</v>
      </c>
      <c r="R146" s="151"/>
      <c r="S146" s="177"/>
      <c r="T146" s="143"/>
      <c r="U146" s="143"/>
      <c r="V146" s="143"/>
      <c r="W146" s="143"/>
      <c r="X146" s="143"/>
      <c r="Y146" s="141"/>
      <c r="Z146" s="572"/>
    </row>
    <row r="147" spans="1:41" ht="12.75" customHeight="1">
      <c r="B147" s="30"/>
      <c r="C147" s="138" t="s">
        <v>23</v>
      </c>
      <c r="D147" s="139" t="s">
        <v>123</v>
      </c>
      <c r="E147" s="138" t="s">
        <v>135</v>
      </c>
      <c r="F147" s="48"/>
      <c r="G147" s="157" t="s">
        <v>65</v>
      </c>
      <c r="H147" s="46" t="s">
        <v>142</v>
      </c>
      <c r="I147" s="312" t="s">
        <v>143</v>
      </c>
      <c r="J147" s="210"/>
      <c r="K147" s="499"/>
      <c r="L147" s="499"/>
      <c r="M147" s="500" t="s">
        <v>34</v>
      </c>
      <c r="N147" s="500" t="s">
        <v>34</v>
      </c>
      <c r="O147" s="500" t="s">
        <v>34</v>
      </c>
      <c r="P147" s="500" t="s">
        <v>34</v>
      </c>
      <c r="Q147" s="500" t="s">
        <v>34</v>
      </c>
      <c r="S147" s="190" t="s">
        <v>122</v>
      </c>
      <c r="T147" s="191" t="s">
        <v>123</v>
      </c>
      <c r="U147" s="192" t="s">
        <v>124</v>
      </c>
      <c r="V147" s="193" t="s">
        <v>48</v>
      </c>
      <c r="W147" s="194" t="s">
        <v>125</v>
      </c>
      <c r="X147" s="195" t="s">
        <v>126</v>
      </c>
      <c r="Y147" s="196" t="s">
        <v>127</v>
      </c>
      <c r="Z147" s="575" t="s">
        <v>128</v>
      </c>
      <c r="AA147" s="382" t="s">
        <v>161</v>
      </c>
      <c r="AB147" s="158"/>
      <c r="AC147" s="38"/>
      <c r="AD147" s="159"/>
      <c r="AE147" s="159"/>
    </row>
    <row r="148" spans="1:41" ht="12.75" customHeight="1">
      <c r="A148" s="1">
        <v>23200</v>
      </c>
      <c r="B148" s="15" t="s">
        <v>162</v>
      </c>
      <c r="C148" s="211">
        <v>0</v>
      </c>
      <c r="D148" s="211">
        <v>0</v>
      </c>
      <c r="E148" s="211">
        <v>0</v>
      </c>
      <c r="F148" s="209"/>
      <c r="G148" s="211">
        <f>C148+D148+E148</f>
        <v>0</v>
      </c>
      <c r="H148" s="200">
        <v>0</v>
      </c>
      <c r="I148" s="207">
        <f>ROUND(($H148*108.33%)*2,1)/2</f>
        <v>0</v>
      </c>
      <c r="J148" s="154"/>
      <c r="K148" s="438"/>
      <c r="L148" s="438">
        <f>ROUND((G148*I148)*2,1)/2</f>
        <v>0</v>
      </c>
      <c r="M148" s="482">
        <f>K148+L148</f>
        <v>0</v>
      </c>
      <c r="N148" s="482"/>
      <c r="O148" s="482"/>
      <c r="P148" s="485"/>
      <c r="Q148" s="485"/>
      <c r="S148" s="177"/>
      <c r="T148" s="44">
        <f>$AA$123</f>
        <v>0</v>
      </c>
      <c r="U148" s="44">
        <f>$AA$124</f>
        <v>0</v>
      </c>
      <c r="V148" s="44">
        <f>$AA$125</f>
        <v>0</v>
      </c>
      <c r="W148" s="44">
        <f>$AA$126</f>
        <v>0</v>
      </c>
      <c r="X148" s="44">
        <v>0</v>
      </c>
      <c r="Y148" s="48">
        <v>0</v>
      </c>
      <c r="Z148" s="567">
        <f>X148*Y148</f>
        <v>0</v>
      </c>
      <c r="AA148" s="382" t="s">
        <v>163</v>
      </c>
      <c r="AB148" s="158"/>
      <c r="AC148" s="38"/>
      <c r="AD148" s="448"/>
      <c r="AE148" s="159"/>
    </row>
    <row r="149" spans="1:41" ht="12.75" customHeight="1">
      <c r="A149" s="1">
        <v>23201</v>
      </c>
      <c r="B149" s="15" t="s">
        <v>689</v>
      </c>
      <c r="C149" s="211">
        <v>0</v>
      </c>
      <c r="D149" s="211">
        <v>0</v>
      </c>
      <c r="E149" s="211">
        <v>0</v>
      </c>
      <c r="F149" s="209"/>
      <c r="G149" s="211">
        <f>C149+D149+E149</f>
        <v>0</v>
      </c>
      <c r="H149" s="200">
        <v>0</v>
      </c>
      <c r="I149" s="207">
        <f t="shared" ref="I149:I154" si="45">ROUND(($H149*108.33%)*2,1)/2</f>
        <v>0</v>
      </c>
      <c r="J149" s="154"/>
      <c r="K149" s="438"/>
      <c r="L149" s="438">
        <f t="shared" ref="L149:L155" si="46">ROUND((G149*I149)*2,1)/2</f>
        <v>0</v>
      </c>
      <c r="M149" s="482">
        <f t="shared" ref="M149:M156" si="47">L149+K149</f>
        <v>0</v>
      </c>
      <c r="N149" s="482"/>
      <c r="O149" s="482"/>
      <c r="P149" s="485"/>
      <c r="Q149" s="485"/>
      <c r="S149" s="177"/>
      <c r="Z149" s="567"/>
      <c r="AA149" s="382"/>
      <c r="AB149" s="158"/>
      <c r="AC149" s="38"/>
      <c r="AD149" s="448"/>
      <c r="AE149" s="159"/>
    </row>
    <row r="150" spans="1:41" ht="12.75" customHeight="1">
      <c r="A150" s="1">
        <v>23202</v>
      </c>
      <c r="B150" s="15" t="s">
        <v>164</v>
      </c>
      <c r="C150" s="211">
        <v>0</v>
      </c>
      <c r="D150" s="211">
        <v>0</v>
      </c>
      <c r="E150" s="211">
        <v>0</v>
      </c>
      <c r="F150" s="209"/>
      <c r="G150" s="211">
        <f t="shared" ref="G150:G160" si="48">C150+D150+E150</f>
        <v>0</v>
      </c>
      <c r="H150" s="200">
        <v>0</v>
      </c>
      <c r="I150" s="207">
        <f t="shared" si="45"/>
        <v>0</v>
      </c>
      <c r="J150" s="154"/>
      <c r="K150" s="438"/>
      <c r="L150" s="438">
        <f t="shared" si="46"/>
        <v>0</v>
      </c>
      <c r="M150" s="482">
        <f t="shared" si="47"/>
        <v>0</v>
      </c>
      <c r="N150" s="482"/>
      <c r="O150" s="482"/>
      <c r="P150" s="485"/>
      <c r="Q150" s="485"/>
      <c r="S150" s="177"/>
      <c r="Z150" s="567">
        <f t="shared" ref="Z150:Z161" si="49">X150*Y150</f>
        <v>0</v>
      </c>
    </row>
    <row r="151" spans="1:41" ht="12.75" customHeight="1">
      <c r="A151" s="1">
        <v>23203</v>
      </c>
      <c r="B151" s="15" t="s">
        <v>688</v>
      </c>
      <c r="C151" s="211">
        <v>0</v>
      </c>
      <c r="D151" s="211">
        <v>0</v>
      </c>
      <c r="E151" s="211">
        <v>0</v>
      </c>
      <c r="F151" s="209"/>
      <c r="G151" s="211">
        <f t="shared" si="48"/>
        <v>0</v>
      </c>
      <c r="H151" s="200">
        <v>0</v>
      </c>
      <c r="I151" s="207">
        <f t="shared" si="45"/>
        <v>0</v>
      </c>
      <c r="J151" s="154"/>
      <c r="K151" s="438"/>
      <c r="L151" s="438">
        <f t="shared" si="46"/>
        <v>0</v>
      </c>
      <c r="M151" s="482">
        <f t="shared" si="47"/>
        <v>0</v>
      </c>
      <c r="N151" s="482"/>
      <c r="O151" s="482"/>
      <c r="P151" s="485"/>
      <c r="Q151" s="485"/>
      <c r="S151" s="177"/>
      <c r="Z151" s="567"/>
    </row>
    <row r="152" spans="1:41" ht="12.75" customHeight="1">
      <c r="A152" s="1">
        <v>23204</v>
      </c>
      <c r="B152" s="15" t="s">
        <v>631</v>
      </c>
      <c r="C152" s="211">
        <v>0</v>
      </c>
      <c r="D152" s="211">
        <v>0</v>
      </c>
      <c r="E152" s="211">
        <v>0</v>
      </c>
      <c r="F152" s="209"/>
      <c r="G152" s="211">
        <f>C152+D152+E152</f>
        <v>0</v>
      </c>
      <c r="H152" s="200">
        <v>0</v>
      </c>
      <c r="I152" s="207">
        <f t="shared" si="45"/>
        <v>0</v>
      </c>
      <c r="J152" s="154"/>
      <c r="K152" s="438"/>
      <c r="L152" s="438">
        <f t="shared" si="46"/>
        <v>0</v>
      </c>
      <c r="M152" s="482">
        <f t="shared" si="47"/>
        <v>0</v>
      </c>
      <c r="N152" s="482"/>
      <c r="O152" s="482"/>
      <c r="P152" s="485"/>
      <c r="Q152" s="485"/>
      <c r="S152" s="177"/>
      <c r="Z152" s="567"/>
    </row>
    <row r="153" spans="1:41" ht="12.75" customHeight="1">
      <c r="A153" s="1">
        <v>23205</v>
      </c>
      <c r="B153" s="15" t="s">
        <v>632</v>
      </c>
      <c r="C153" s="211">
        <v>0</v>
      </c>
      <c r="D153" s="211">
        <v>0</v>
      </c>
      <c r="E153" s="211">
        <v>0</v>
      </c>
      <c r="F153" s="209"/>
      <c r="G153" s="211">
        <f>C153+D153+E153</f>
        <v>0</v>
      </c>
      <c r="H153" s="200">
        <v>0</v>
      </c>
      <c r="I153" s="207">
        <f t="shared" si="45"/>
        <v>0</v>
      </c>
      <c r="J153" s="154"/>
      <c r="K153" s="438"/>
      <c r="L153" s="438">
        <f t="shared" si="46"/>
        <v>0</v>
      </c>
      <c r="M153" s="482">
        <f t="shared" si="47"/>
        <v>0</v>
      </c>
      <c r="N153" s="482"/>
      <c r="O153" s="482"/>
      <c r="P153" s="485"/>
      <c r="Q153" s="485"/>
      <c r="S153" s="177"/>
      <c r="Z153" s="567"/>
    </row>
    <row r="154" spans="1:41" ht="12.75" customHeight="1">
      <c r="A154" s="1">
        <v>23206</v>
      </c>
      <c r="B154" s="15" t="s">
        <v>633</v>
      </c>
      <c r="C154" s="211">
        <v>0</v>
      </c>
      <c r="D154" s="211">
        <v>0</v>
      </c>
      <c r="E154" s="211">
        <v>0</v>
      </c>
      <c r="F154" s="209"/>
      <c r="G154" s="211">
        <f>C154+D154+E154</f>
        <v>0</v>
      </c>
      <c r="H154" s="200">
        <v>0</v>
      </c>
      <c r="I154" s="207">
        <f t="shared" si="45"/>
        <v>0</v>
      </c>
      <c r="J154" s="154"/>
      <c r="K154" s="438"/>
      <c r="L154" s="438">
        <f t="shared" si="46"/>
        <v>0</v>
      </c>
      <c r="M154" s="482">
        <f t="shared" si="47"/>
        <v>0</v>
      </c>
      <c r="N154" s="482"/>
      <c r="O154" s="482"/>
      <c r="P154" s="485"/>
      <c r="Q154" s="485"/>
      <c r="S154" s="177"/>
      <c r="Z154" s="567"/>
    </row>
    <row r="155" spans="1:41" ht="12.75" customHeight="1">
      <c r="A155" s="1">
        <v>23207</v>
      </c>
      <c r="B155" s="15" t="s">
        <v>675</v>
      </c>
      <c r="C155" s="211">
        <v>0</v>
      </c>
      <c r="D155" s="211">
        <v>0</v>
      </c>
      <c r="E155" s="211">
        <v>0</v>
      </c>
      <c r="F155" s="234"/>
      <c r="G155" s="211">
        <f t="shared" si="48"/>
        <v>0</v>
      </c>
      <c r="H155" s="200">
        <v>0</v>
      </c>
      <c r="I155" s="207">
        <f t="shared" ref="I155:I161" si="50">ROUND(($H155*108.33%)*2,1)/2</f>
        <v>0</v>
      </c>
      <c r="J155" s="154"/>
      <c r="K155" s="438"/>
      <c r="L155" s="438">
        <f t="shared" si="46"/>
        <v>0</v>
      </c>
      <c r="M155" s="482">
        <f t="shared" si="47"/>
        <v>0</v>
      </c>
      <c r="N155" s="482"/>
      <c r="O155" s="482"/>
      <c r="P155" s="485"/>
      <c r="Q155" s="485"/>
      <c r="S155" s="177"/>
      <c r="W155" s="15"/>
      <c r="Z155" s="567">
        <f t="shared" si="49"/>
        <v>0</v>
      </c>
    </row>
    <row r="156" spans="1:41" ht="12.75" customHeight="1">
      <c r="A156" s="1">
        <v>23208</v>
      </c>
      <c r="B156" s="15" t="s">
        <v>674</v>
      </c>
      <c r="C156" s="211">
        <v>0</v>
      </c>
      <c r="D156" s="211">
        <v>0</v>
      </c>
      <c r="E156" s="211">
        <v>0</v>
      </c>
      <c r="F156" s="209"/>
      <c r="G156" s="211">
        <f t="shared" si="48"/>
        <v>0</v>
      </c>
      <c r="H156" s="200">
        <v>0</v>
      </c>
      <c r="I156" s="207">
        <f t="shared" si="50"/>
        <v>0</v>
      </c>
      <c r="J156" s="154"/>
      <c r="K156" s="438"/>
      <c r="L156" s="438">
        <f t="shared" ref="L156:L160" si="51">ROUND((G156*I156)*2,1)/2</f>
        <v>0</v>
      </c>
      <c r="M156" s="482">
        <f t="shared" si="47"/>
        <v>0</v>
      </c>
      <c r="N156" s="482"/>
      <c r="O156" s="482"/>
      <c r="P156" s="485"/>
      <c r="Q156" s="485"/>
      <c r="S156" s="177"/>
      <c r="W156" s="15"/>
      <c r="Z156" s="567">
        <f t="shared" si="49"/>
        <v>0</v>
      </c>
    </row>
    <row r="157" spans="1:41" ht="12.75" customHeight="1">
      <c r="A157" s="1">
        <v>23209</v>
      </c>
      <c r="B157" s="15" t="s">
        <v>39</v>
      </c>
      <c r="C157" s="211">
        <v>0</v>
      </c>
      <c r="D157" s="211">
        <v>0</v>
      </c>
      <c r="E157" s="211">
        <v>0</v>
      </c>
      <c r="F157" s="209"/>
      <c r="G157" s="211">
        <f t="shared" si="48"/>
        <v>0</v>
      </c>
      <c r="H157" s="200">
        <v>0</v>
      </c>
      <c r="I157" s="207">
        <f t="shared" si="50"/>
        <v>0</v>
      </c>
      <c r="J157" s="154"/>
      <c r="K157" s="438"/>
      <c r="L157" s="438">
        <f t="shared" si="51"/>
        <v>0</v>
      </c>
      <c r="M157" s="482">
        <f t="shared" ref="M157:M160" si="52">K157+L157</f>
        <v>0</v>
      </c>
      <c r="N157" s="482"/>
      <c r="O157" s="482"/>
      <c r="P157" s="485"/>
      <c r="Q157" s="485"/>
      <c r="S157" s="177"/>
      <c r="W157" s="15"/>
      <c r="Z157" s="567">
        <f t="shared" si="49"/>
        <v>0</v>
      </c>
      <c r="AA157" s="384" t="s">
        <v>165</v>
      </c>
      <c r="AB157" s="155"/>
      <c r="AC157" s="42"/>
      <c r="AD157" s="449"/>
      <c r="AE157" s="281"/>
      <c r="AO157" s="98"/>
    </row>
    <row r="158" spans="1:41" ht="12.75" customHeight="1">
      <c r="A158" s="1">
        <v>23210</v>
      </c>
      <c r="B158" s="15" t="s">
        <v>47</v>
      </c>
      <c r="C158" s="211">
        <v>0</v>
      </c>
      <c r="D158" s="211">
        <v>0</v>
      </c>
      <c r="E158" s="211">
        <v>0</v>
      </c>
      <c r="F158" s="209"/>
      <c r="G158" s="211">
        <f t="shared" si="48"/>
        <v>0</v>
      </c>
      <c r="H158" s="200">
        <v>0</v>
      </c>
      <c r="I158" s="207">
        <f t="shared" si="50"/>
        <v>0</v>
      </c>
      <c r="J158" s="154"/>
      <c r="K158" s="438"/>
      <c r="L158" s="438">
        <f t="shared" si="51"/>
        <v>0</v>
      </c>
      <c r="M158" s="482">
        <f t="shared" si="52"/>
        <v>0</v>
      </c>
      <c r="N158" s="482"/>
      <c r="O158" s="482"/>
      <c r="P158" s="485"/>
      <c r="Q158" s="485"/>
      <c r="S158" s="177"/>
      <c r="W158" s="15"/>
      <c r="Z158" s="567">
        <f t="shared" si="49"/>
        <v>0</v>
      </c>
      <c r="AA158" s="384" t="s">
        <v>166</v>
      </c>
      <c r="AB158" s="155"/>
      <c r="AC158" s="42"/>
      <c r="AD158" s="449"/>
      <c r="AE158" s="281"/>
      <c r="AO158" s="98"/>
    </row>
    <row r="159" spans="1:41" ht="12.75" customHeight="1">
      <c r="A159" s="1">
        <v>23211</v>
      </c>
      <c r="B159" s="15" t="s">
        <v>167</v>
      </c>
      <c r="C159" s="211"/>
      <c r="D159" s="211"/>
      <c r="E159" s="211"/>
      <c r="F159" s="222" t="s">
        <v>168</v>
      </c>
      <c r="G159" s="10">
        <v>0</v>
      </c>
      <c r="H159" s="200">
        <v>0</v>
      </c>
      <c r="I159" s="207">
        <f t="shared" si="50"/>
        <v>0</v>
      </c>
      <c r="J159" s="154"/>
      <c r="K159" s="438"/>
      <c r="L159" s="438">
        <f t="shared" si="51"/>
        <v>0</v>
      </c>
      <c r="M159" s="482">
        <f t="shared" si="52"/>
        <v>0</v>
      </c>
      <c r="N159" s="482"/>
      <c r="O159" s="482"/>
      <c r="P159" s="485"/>
      <c r="Q159" s="485"/>
      <c r="S159" s="177"/>
      <c r="W159" s="15"/>
      <c r="Z159" s="567">
        <f t="shared" si="49"/>
        <v>0</v>
      </c>
    </row>
    <row r="160" spans="1:41" ht="12.75" customHeight="1">
      <c r="A160" s="1">
        <v>23212</v>
      </c>
      <c r="B160" s="15" t="s">
        <v>599</v>
      </c>
      <c r="C160" s="211">
        <v>0</v>
      </c>
      <c r="D160" s="211">
        <v>0</v>
      </c>
      <c r="E160" s="211">
        <v>0</v>
      </c>
      <c r="F160" s="222"/>
      <c r="G160" s="211">
        <f t="shared" si="48"/>
        <v>0</v>
      </c>
      <c r="H160" s="200">
        <v>0</v>
      </c>
      <c r="I160" s="207">
        <f t="shared" si="50"/>
        <v>0</v>
      </c>
      <c r="J160" s="154"/>
      <c r="K160" s="438"/>
      <c r="L160" s="438">
        <f t="shared" si="51"/>
        <v>0</v>
      </c>
      <c r="M160" s="482">
        <f t="shared" si="52"/>
        <v>0</v>
      </c>
      <c r="N160" s="482"/>
      <c r="O160" s="482"/>
      <c r="P160" s="485"/>
      <c r="Q160" s="485"/>
      <c r="S160" s="177"/>
      <c r="W160" s="15"/>
      <c r="Z160" s="567">
        <f t="shared" si="49"/>
        <v>0</v>
      </c>
    </row>
    <row r="161" spans="1:30" ht="12.75" customHeight="1">
      <c r="A161" s="1">
        <v>23213</v>
      </c>
      <c r="B161" s="15" t="s">
        <v>577</v>
      </c>
      <c r="C161" s="211">
        <v>0</v>
      </c>
      <c r="D161" s="211">
        <v>0</v>
      </c>
      <c r="E161" s="211">
        <v>0</v>
      </c>
      <c r="F161" s="222"/>
      <c r="G161" s="211">
        <f>C161+D161+E161</f>
        <v>0</v>
      </c>
      <c r="H161" s="200">
        <v>0</v>
      </c>
      <c r="I161" s="207">
        <f t="shared" si="50"/>
        <v>0</v>
      </c>
      <c r="J161" s="231"/>
      <c r="K161" s="438"/>
      <c r="L161" s="438">
        <f>ROUND((G161*I161)*2,1)/2</f>
        <v>0</v>
      </c>
      <c r="M161" s="482">
        <f>K161+L161</f>
        <v>0</v>
      </c>
      <c r="N161" s="482"/>
      <c r="O161" s="482"/>
      <c r="P161" s="485"/>
      <c r="Q161" s="485"/>
      <c r="S161" s="177"/>
      <c r="Z161" s="567">
        <f t="shared" si="49"/>
        <v>0</v>
      </c>
    </row>
    <row r="162" spans="1:30" ht="12.75" customHeight="1">
      <c r="C162" s="10"/>
      <c r="D162" s="211"/>
      <c r="E162" s="10"/>
      <c r="F162" s="209"/>
      <c r="G162" s="211"/>
      <c r="H162" s="207"/>
      <c r="I162" s="229"/>
      <c r="J162" s="231"/>
      <c r="K162" s="502"/>
      <c r="L162" s="502"/>
      <c r="M162" s="482"/>
      <c r="N162" s="482"/>
      <c r="O162" s="482"/>
      <c r="P162" s="485"/>
      <c r="Q162" s="485"/>
      <c r="S162" s="177"/>
      <c r="Z162" s="567"/>
    </row>
    <row r="163" spans="1:30" ht="12.75" customHeight="1">
      <c r="A163" s="1">
        <v>23219</v>
      </c>
      <c r="B163" s="15" t="s">
        <v>169</v>
      </c>
      <c r="C163" s="211">
        <f>$G$24</f>
        <v>0</v>
      </c>
      <c r="D163" s="211" t="s">
        <v>20</v>
      </c>
      <c r="E163" s="10" t="s">
        <v>157</v>
      </c>
      <c r="F163" s="209">
        <f>SUM(L147:L162)</f>
        <v>0</v>
      </c>
      <c r="G163" s="211" t="s">
        <v>158</v>
      </c>
      <c r="H163" s="207"/>
      <c r="I163" s="229"/>
      <c r="J163" s="154"/>
      <c r="K163" s="438"/>
      <c r="L163" s="438">
        <f>ROUND((F163*C163%)*2,1)/2</f>
        <v>0</v>
      </c>
      <c r="M163" s="482">
        <f t="shared" ref="M163:M164" si="53">K163+L163</f>
        <v>0</v>
      </c>
      <c r="N163" s="482"/>
      <c r="O163" s="482"/>
      <c r="P163" s="485"/>
      <c r="Q163" s="485"/>
      <c r="S163" s="177"/>
      <c r="Z163" s="567"/>
    </row>
    <row r="164" spans="1:30" ht="12.75" customHeight="1">
      <c r="B164" s="15" t="s">
        <v>170</v>
      </c>
      <c r="C164" s="211">
        <f>$G$24</f>
        <v>0</v>
      </c>
      <c r="D164" s="211" t="s">
        <v>20</v>
      </c>
      <c r="E164" s="10" t="s">
        <v>157</v>
      </c>
      <c r="F164" s="209">
        <f>SUM(K147:K162)</f>
        <v>0</v>
      </c>
      <c r="G164" s="211" t="s">
        <v>158</v>
      </c>
      <c r="H164" s="207"/>
      <c r="I164" s="229"/>
      <c r="J164" s="154"/>
      <c r="K164" s="438">
        <f>ROUND((F164*C164%)*2,1)/2</f>
        <v>0</v>
      </c>
      <c r="L164" s="438"/>
      <c r="M164" s="482">
        <f t="shared" si="53"/>
        <v>0</v>
      </c>
      <c r="N164" s="482"/>
      <c r="O164" s="482"/>
      <c r="P164" s="485"/>
      <c r="Q164" s="485"/>
      <c r="S164" s="177"/>
      <c r="Z164" s="567"/>
    </row>
    <row r="165" spans="1:30" ht="12.75" customHeight="1">
      <c r="C165" s="10"/>
      <c r="D165" s="211"/>
      <c r="E165" s="10"/>
      <c r="F165" s="209"/>
      <c r="G165" s="211"/>
      <c r="H165" s="207"/>
      <c r="I165" s="212"/>
      <c r="J165" s="231"/>
      <c r="K165" s="502"/>
      <c r="L165" s="502"/>
      <c r="M165" s="482"/>
      <c r="N165" s="482"/>
      <c r="O165" s="482"/>
      <c r="P165" s="485"/>
      <c r="Q165" s="485"/>
      <c r="S165" s="177"/>
      <c r="Z165" s="567"/>
    </row>
    <row r="166" spans="1:30" ht="12.75" customHeight="1">
      <c r="A166" s="75"/>
      <c r="B166" s="145" t="s">
        <v>171</v>
      </c>
      <c r="C166" s="146"/>
      <c r="D166" s="147"/>
      <c r="E166" s="146"/>
      <c r="F166" s="232"/>
      <c r="G166" s="233"/>
      <c r="H166" s="149"/>
      <c r="I166" s="149" t="s">
        <v>13</v>
      </c>
      <c r="J166" s="185"/>
      <c r="K166" s="481">
        <f>SUM(K167:K181)</f>
        <v>0</v>
      </c>
      <c r="L166" s="481">
        <f t="shared" ref="L166:P166" si="54">SUM(L167:L181)</f>
        <v>0</v>
      </c>
      <c r="M166" s="489">
        <f t="shared" si="54"/>
        <v>0</v>
      </c>
      <c r="N166" s="489">
        <f t="shared" si="54"/>
        <v>0</v>
      </c>
      <c r="O166" s="489">
        <f t="shared" si="54"/>
        <v>0</v>
      </c>
      <c r="P166" s="489">
        <f t="shared" si="54"/>
        <v>0</v>
      </c>
      <c r="Q166" s="489">
        <f>SUM(Q167:Q181)</f>
        <v>0</v>
      </c>
      <c r="R166" s="151"/>
      <c r="S166" s="177"/>
      <c r="T166" s="143"/>
      <c r="U166" s="143"/>
      <c r="V166" s="143"/>
      <c r="W166" s="143"/>
      <c r="X166" s="143"/>
      <c r="Y166" s="141"/>
      <c r="Z166" s="572"/>
    </row>
    <row r="167" spans="1:30" ht="12.75" customHeight="1">
      <c r="A167" s="75"/>
      <c r="B167" s="30"/>
      <c r="C167" s="138" t="s">
        <v>23</v>
      </c>
      <c r="D167" s="139" t="s">
        <v>123</v>
      </c>
      <c r="E167" s="138" t="s">
        <v>135</v>
      </c>
      <c r="F167" s="48"/>
      <c r="G167" s="157" t="s">
        <v>65</v>
      </c>
      <c r="H167" s="46" t="s">
        <v>142</v>
      </c>
      <c r="I167" s="46" t="s">
        <v>143</v>
      </c>
      <c r="J167" s="210"/>
      <c r="K167" s="499"/>
      <c r="L167" s="499"/>
      <c r="M167" s="500" t="s">
        <v>34</v>
      </c>
      <c r="N167" s="500"/>
      <c r="O167" s="482"/>
      <c r="P167" s="501"/>
      <c r="Q167" s="501"/>
      <c r="S167" s="190" t="s">
        <v>122</v>
      </c>
      <c r="T167" s="191" t="s">
        <v>123</v>
      </c>
      <c r="U167" s="192" t="s">
        <v>124</v>
      </c>
      <c r="V167" s="193" t="s">
        <v>48</v>
      </c>
      <c r="W167" s="194" t="s">
        <v>125</v>
      </c>
      <c r="X167" s="195" t="s">
        <v>126</v>
      </c>
      <c r="Y167" s="196" t="s">
        <v>127</v>
      </c>
      <c r="Z167" s="575" t="s">
        <v>128</v>
      </c>
    </row>
    <row r="168" spans="1:30" ht="12.75" customHeight="1">
      <c r="A168" s="1">
        <v>23300</v>
      </c>
      <c r="B168" s="15" t="s">
        <v>634</v>
      </c>
      <c r="C168" s="211">
        <v>0</v>
      </c>
      <c r="D168" s="211">
        <v>0</v>
      </c>
      <c r="E168" s="211">
        <v>0</v>
      </c>
      <c r="F168" s="209"/>
      <c r="G168" s="211">
        <f>C168+D168+E168</f>
        <v>0</v>
      </c>
      <c r="H168" s="200">
        <v>0</v>
      </c>
      <c r="I168" s="207">
        <f>ROUND(($H168*108.33%)*2,1)/2</f>
        <v>0</v>
      </c>
      <c r="J168" s="154"/>
      <c r="K168" s="438"/>
      <c r="L168" s="438">
        <f>ROUND((G168*I168)*2,1)/2</f>
        <v>0</v>
      </c>
      <c r="M168" s="482">
        <f t="shared" ref="M168:M177" si="55">K168+L168</f>
        <v>0</v>
      </c>
      <c r="N168" s="482"/>
      <c r="O168" s="482"/>
      <c r="P168" s="485"/>
      <c r="Q168" s="485"/>
      <c r="S168" s="177"/>
      <c r="T168" s="44">
        <f>$AA$123</f>
        <v>0</v>
      </c>
      <c r="U168" s="44">
        <f>$AA$124</f>
        <v>0</v>
      </c>
      <c r="V168" s="44">
        <f>$AA$125</f>
        <v>0</v>
      </c>
      <c r="W168" s="44">
        <f>$AA$126</f>
        <v>0</v>
      </c>
      <c r="X168" s="44">
        <v>0</v>
      </c>
      <c r="Y168" s="48">
        <v>0</v>
      </c>
      <c r="Z168" s="567">
        <f>X168*Y168</f>
        <v>0</v>
      </c>
      <c r="AD168" s="64"/>
    </row>
    <row r="169" spans="1:30" ht="12.75" customHeight="1">
      <c r="A169" s="1">
        <f>A168+1</f>
        <v>23301</v>
      </c>
      <c r="B169" s="15" t="s">
        <v>673</v>
      </c>
      <c r="C169" s="211">
        <v>0</v>
      </c>
      <c r="D169" s="211">
        <v>0</v>
      </c>
      <c r="E169" s="211">
        <v>0</v>
      </c>
      <c r="F169" s="209"/>
      <c r="G169" s="211">
        <f t="shared" ref="G169:G177" si="56">C169+D169+E169</f>
        <v>0</v>
      </c>
      <c r="H169" s="200">
        <v>0</v>
      </c>
      <c r="I169" s="207">
        <f t="shared" ref="I169:I177" si="57">ROUND(($H169*108.33%)*2,1)/2</f>
        <v>0</v>
      </c>
      <c r="J169" s="154"/>
      <c r="K169" s="438"/>
      <c r="L169" s="438">
        <f t="shared" ref="L169:L175" si="58">ROUND((G169*I169)*2,1)/2</f>
        <v>0</v>
      </c>
      <c r="M169" s="482">
        <f t="shared" si="55"/>
        <v>0</v>
      </c>
      <c r="N169" s="482"/>
      <c r="O169" s="482"/>
      <c r="P169" s="485"/>
      <c r="Q169" s="485"/>
      <c r="S169" s="177"/>
      <c r="Z169" s="567">
        <f>X169*Y169</f>
        <v>0</v>
      </c>
    </row>
    <row r="170" spans="1:30" ht="12.75" customHeight="1">
      <c r="A170" s="1">
        <f>A169+1</f>
        <v>23302</v>
      </c>
      <c r="B170" s="15" t="s">
        <v>635</v>
      </c>
      <c r="C170" s="211">
        <v>0</v>
      </c>
      <c r="D170" s="211">
        <v>0</v>
      </c>
      <c r="E170" s="211">
        <v>0</v>
      </c>
      <c r="F170" s="209"/>
      <c r="G170" s="211">
        <f t="shared" si="56"/>
        <v>0</v>
      </c>
      <c r="H170" s="200">
        <v>0</v>
      </c>
      <c r="I170" s="207">
        <f t="shared" si="57"/>
        <v>0</v>
      </c>
      <c r="J170" s="154"/>
      <c r="K170" s="438"/>
      <c r="L170" s="438">
        <f t="shared" si="58"/>
        <v>0</v>
      </c>
      <c r="M170" s="482">
        <f t="shared" si="55"/>
        <v>0</v>
      </c>
      <c r="N170" s="482"/>
      <c r="O170" s="482"/>
      <c r="P170" s="485"/>
      <c r="Q170" s="485"/>
      <c r="S170" s="177"/>
      <c r="Z170" s="567"/>
    </row>
    <row r="171" spans="1:30" ht="12.75" customHeight="1">
      <c r="A171" s="1">
        <f t="shared" ref="A171:A177" si="59">A170+1</f>
        <v>23303</v>
      </c>
      <c r="B171" s="15" t="s">
        <v>636</v>
      </c>
      <c r="C171" s="211">
        <v>0</v>
      </c>
      <c r="D171" s="211">
        <v>0</v>
      </c>
      <c r="E171" s="211">
        <v>0</v>
      </c>
      <c r="F171" s="209"/>
      <c r="G171" s="211">
        <f t="shared" si="56"/>
        <v>0</v>
      </c>
      <c r="H171" s="200">
        <v>0</v>
      </c>
      <c r="I171" s="207">
        <f t="shared" si="57"/>
        <v>0</v>
      </c>
      <c r="J171" s="154"/>
      <c r="K171" s="438"/>
      <c r="L171" s="438">
        <f t="shared" si="58"/>
        <v>0</v>
      </c>
      <c r="M171" s="482">
        <f t="shared" si="55"/>
        <v>0</v>
      </c>
      <c r="N171" s="482"/>
      <c r="O171" s="482"/>
      <c r="P171" s="485"/>
      <c r="Q171" s="485"/>
      <c r="S171" s="177"/>
      <c r="Z171" s="567"/>
    </row>
    <row r="172" spans="1:30" ht="12.75" customHeight="1">
      <c r="A172" s="1">
        <f t="shared" si="59"/>
        <v>23304</v>
      </c>
      <c r="B172" s="15" t="s">
        <v>637</v>
      </c>
      <c r="C172" s="211">
        <v>0</v>
      </c>
      <c r="D172" s="211">
        <v>0</v>
      </c>
      <c r="E172" s="211">
        <v>0</v>
      </c>
      <c r="F172" s="209"/>
      <c r="G172" s="211">
        <f t="shared" si="56"/>
        <v>0</v>
      </c>
      <c r="H172" s="200">
        <v>0</v>
      </c>
      <c r="I172" s="207">
        <f t="shared" si="57"/>
        <v>0</v>
      </c>
      <c r="J172" s="154"/>
      <c r="K172" s="438"/>
      <c r="L172" s="438">
        <f t="shared" si="58"/>
        <v>0</v>
      </c>
      <c r="M172" s="482">
        <f t="shared" si="55"/>
        <v>0</v>
      </c>
      <c r="N172" s="482"/>
      <c r="O172" s="482"/>
      <c r="P172" s="485"/>
      <c r="Q172" s="485"/>
      <c r="S172" s="177"/>
      <c r="Z172" s="567"/>
    </row>
    <row r="173" spans="1:30" ht="12.75" customHeight="1">
      <c r="A173" s="1">
        <f t="shared" si="59"/>
        <v>23305</v>
      </c>
      <c r="B173" s="15" t="s">
        <v>638</v>
      </c>
      <c r="C173" s="211">
        <v>0</v>
      </c>
      <c r="D173" s="211">
        <v>0</v>
      </c>
      <c r="E173" s="211">
        <v>0</v>
      </c>
      <c r="F173" s="209"/>
      <c r="G173" s="211">
        <f t="shared" si="56"/>
        <v>0</v>
      </c>
      <c r="H173" s="200">
        <v>0</v>
      </c>
      <c r="I173" s="207">
        <f t="shared" si="57"/>
        <v>0</v>
      </c>
      <c r="J173" s="154"/>
      <c r="K173" s="438"/>
      <c r="L173" s="438">
        <f t="shared" si="58"/>
        <v>0</v>
      </c>
      <c r="M173" s="482">
        <f t="shared" si="55"/>
        <v>0</v>
      </c>
      <c r="N173" s="482"/>
      <c r="O173" s="482"/>
      <c r="P173" s="485"/>
      <c r="Q173" s="485"/>
      <c r="S173" s="177"/>
      <c r="Z173" s="567"/>
    </row>
    <row r="174" spans="1:30" ht="12.75" customHeight="1">
      <c r="A174" s="1">
        <f t="shared" si="59"/>
        <v>23306</v>
      </c>
      <c r="B174" s="15" t="s">
        <v>639</v>
      </c>
      <c r="C174" s="211">
        <v>0</v>
      </c>
      <c r="D174" s="211">
        <v>0</v>
      </c>
      <c r="E174" s="211">
        <v>0</v>
      </c>
      <c r="F174" s="209"/>
      <c r="G174" s="211">
        <f t="shared" si="56"/>
        <v>0</v>
      </c>
      <c r="H174" s="200">
        <v>0</v>
      </c>
      <c r="I174" s="207">
        <f t="shared" si="57"/>
        <v>0</v>
      </c>
      <c r="J174" s="154"/>
      <c r="K174" s="438"/>
      <c r="L174" s="438">
        <f t="shared" si="58"/>
        <v>0</v>
      </c>
      <c r="M174" s="482">
        <f t="shared" si="55"/>
        <v>0</v>
      </c>
      <c r="N174" s="482"/>
      <c r="O174" s="482"/>
      <c r="P174" s="485"/>
      <c r="Q174" s="485"/>
      <c r="S174" s="177"/>
      <c r="Z174" s="567"/>
    </row>
    <row r="175" spans="1:30" ht="12.75" customHeight="1">
      <c r="A175" s="1">
        <f t="shared" si="59"/>
        <v>23307</v>
      </c>
      <c r="B175" s="15" t="s">
        <v>625</v>
      </c>
      <c r="C175" s="211">
        <v>0</v>
      </c>
      <c r="D175" s="211">
        <v>0</v>
      </c>
      <c r="E175" s="211">
        <v>0</v>
      </c>
      <c r="F175" s="209"/>
      <c r="G175" s="211">
        <f t="shared" si="56"/>
        <v>0</v>
      </c>
      <c r="H175" s="200">
        <v>0</v>
      </c>
      <c r="I175" s="207">
        <f t="shared" si="57"/>
        <v>0</v>
      </c>
      <c r="J175" s="154"/>
      <c r="K175" s="438"/>
      <c r="L175" s="438">
        <f t="shared" si="58"/>
        <v>0</v>
      </c>
      <c r="M175" s="482">
        <f t="shared" si="55"/>
        <v>0</v>
      </c>
      <c r="N175" s="482"/>
      <c r="O175" s="482"/>
      <c r="P175" s="485"/>
      <c r="Q175" s="485"/>
      <c r="S175" s="177"/>
      <c r="W175" s="15"/>
      <c r="Z175" s="567">
        <f>X175*Y175</f>
        <v>0</v>
      </c>
    </row>
    <row r="176" spans="1:30" ht="12.75" customHeight="1">
      <c r="A176" s="1">
        <f t="shared" si="59"/>
        <v>23308</v>
      </c>
      <c r="B176" s="15" t="s">
        <v>640</v>
      </c>
      <c r="C176" s="211">
        <v>0</v>
      </c>
      <c r="D176" s="211">
        <v>0</v>
      </c>
      <c r="E176" s="211">
        <v>0</v>
      </c>
      <c r="F176" s="209"/>
      <c r="G176" s="211">
        <f t="shared" si="56"/>
        <v>0</v>
      </c>
      <c r="H176" s="200">
        <v>0</v>
      </c>
      <c r="I176" s="207">
        <f t="shared" si="57"/>
        <v>0</v>
      </c>
      <c r="J176" s="154"/>
      <c r="K176" s="438"/>
      <c r="L176" s="438">
        <f>ROUND((G176*I176)*2,1)/2</f>
        <v>0</v>
      </c>
      <c r="M176" s="482">
        <f t="shared" si="55"/>
        <v>0</v>
      </c>
      <c r="N176" s="482"/>
      <c r="O176" s="482"/>
      <c r="P176" s="485"/>
      <c r="Q176" s="485"/>
      <c r="S176" s="177"/>
      <c r="W176" s="15"/>
      <c r="Z176" s="567"/>
    </row>
    <row r="177" spans="1:37" ht="12.75" customHeight="1">
      <c r="A177" s="1">
        <f t="shared" si="59"/>
        <v>23309</v>
      </c>
      <c r="B177" s="15" t="s">
        <v>599</v>
      </c>
      <c r="C177" s="211">
        <v>0</v>
      </c>
      <c r="D177" s="211">
        <v>0</v>
      </c>
      <c r="E177" s="211">
        <v>0</v>
      </c>
      <c r="F177" s="209"/>
      <c r="G177" s="211">
        <f t="shared" si="56"/>
        <v>0</v>
      </c>
      <c r="H177" s="200">
        <v>0</v>
      </c>
      <c r="I177" s="207">
        <f t="shared" si="57"/>
        <v>0</v>
      </c>
      <c r="J177" s="154"/>
      <c r="K177" s="438"/>
      <c r="L177" s="438">
        <f>ROUND((G177*I177)*2,1)/2</f>
        <v>0</v>
      </c>
      <c r="M177" s="482">
        <f t="shared" si="55"/>
        <v>0</v>
      </c>
      <c r="N177" s="482"/>
      <c r="O177" s="482"/>
      <c r="P177" s="485"/>
      <c r="Q177" s="485"/>
      <c r="S177" s="177"/>
      <c r="W177" s="15"/>
      <c r="Z177" s="567">
        <f>X177*Y177</f>
        <v>0</v>
      </c>
    </row>
    <row r="178" spans="1:37" ht="12.75" customHeight="1">
      <c r="C178" s="10"/>
      <c r="D178" s="211"/>
      <c r="E178" s="10"/>
      <c r="F178" s="209"/>
      <c r="G178" s="211"/>
      <c r="H178" s="207"/>
      <c r="I178" s="229"/>
      <c r="J178" s="154"/>
      <c r="K178" s="438"/>
      <c r="L178" s="438"/>
      <c r="M178" s="482"/>
      <c r="N178" s="482"/>
      <c r="O178" s="482"/>
      <c r="P178" s="485"/>
      <c r="Q178" s="485"/>
      <c r="S178" s="177"/>
      <c r="W178" s="15"/>
      <c r="Z178" s="567"/>
      <c r="AJ178" s="144"/>
      <c r="AK178" s="144"/>
    </row>
    <row r="179" spans="1:37" ht="12.75" customHeight="1">
      <c r="A179" s="1">
        <v>23319</v>
      </c>
      <c r="B179" s="15" t="s">
        <v>172</v>
      </c>
      <c r="C179" s="211">
        <f>$G$24</f>
        <v>0</v>
      </c>
      <c r="D179" s="211" t="s">
        <v>20</v>
      </c>
      <c r="E179" s="10" t="s">
        <v>157</v>
      </c>
      <c r="F179" s="209">
        <f>SUM(L167:L178)</f>
        <v>0</v>
      </c>
      <c r="G179" s="211" t="s">
        <v>158</v>
      </c>
      <c r="H179" s="207"/>
      <c r="I179" s="229"/>
      <c r="J179" s="154"/>
      <c r="K179" s="438"/>
      <c r="L179" s="438">
        <f>ROUND((F179*C179%)*2,1)/2</f>
        <v>0</v>
      </c>
      <c r="M179" s="482">
        <f>K179+L179</f>
        <v>0</v>
      </c>
      <c r="N179" s="482"/>
      <c r="O179" s="482"/>
      <c r="P179" s="485"/>
      <c r="Q179" s="485"/>
      <c r="S179" s="177"/>
      <c r="Z179" s="567"/>
    </row>
    <row r="180" spans="1:37" ht="12.75" customHeight="1">
      <c r="B180" s="15" t="s">
        <v>173</v>
      </c>
      <c r="C180" s="211">
        <f>$G$24</f>
        <v>0</v>
      </c>
      <c r="D180" s="211" t="s">
        <v>20</v>
      </c>
      <c r="E180" s="10" t="s">
        <v>157</v>
      </c>
      <c r="F180" s="209">
        <f>SUM(K167:K178)</f>
        <v>0</v>
      </c>
      <c r="G180" s="211" t="s">
        <v>158</v>
      </c>
      <c r="H180" s="207"/>
      <c r="I180" s="229"/>
      <c r="J180" s="154"/>
      <c r="K180" s="438">
        <f>ROUND((F180*C180%)*2,1)/2</f>
        <v>0</v>
      </c>
      <c r="L180" s="438"/>
      <c r="M180" s="482">
        <f t="shared" ref="M180" si="60">K180+L180</f>
        <v>0</v>
      </c>
      <c r="N180" s="482"/>
      <c r="O180" s="482"/>
      <c r="P180" s="485"/>
      <c r="Q180" s="485"/>
      <c r="S180" s="177"/>
      <c r="Z180" s="567"/>
    </row>
    <row r="181" spans="1:37" ht="12.75" customHeight="1">
      <c r="C181" s="10"/>
      <c r="D181" s="211"/>
      <c r="E181" s="10"/>
      <c r="F181" s="209"/>
      <c r="G181" s="211"/>
      <c r="H181" s="207"/>
      <c r="I181" s="212"/>
      <c r="J181" s="231"/>
      <c r="K181" s="502"/>
      <c r="L181" s="502"/>
      <c r="M181" s="482"/>
      <c r="N181" s="482"/>
      <c r="O181" s="482"/>
      <c r="P181" s="485"/>
      <c r="Q181" s="485"/>
      <c r="S181" s="177"/>
      <c r="Z181" s="567"/>
    </row>
    <row r="182" spans="1:37" ht="12.75" customHeight="1">
      <c r="B182" s="145" t="s">
        <v>174</v>
      </c>
      <c r="C182" s="163"/>
      <c r="D182" s="164"/>
      <c r="E182" s="163"/>
      <c r="F182" s="235"/>
      <c r="G182" s="164"/>
      <c r="H182" s="149"/>
      <c r="I182" s="149" t="s">
        <v>13</v>
      </c>
      <c r="J182" s="185"/>
      <c r="K182" s="481">
        <f>SUM(K183:K198)</f>
        <v>0</v>
      </c>
      <c r="L182" s="481">
        <f t="shared" ref="L182:M182" si="61">SUM(L183:L198)</f>
        <v>0</v>
      </c>
      <c r="M182" s="489">
        <f t="shared" si="61"/>
        <v>0</v>
      </c>
      <c r="N182" s="489">
        <f>SUM(N183:N199)</f>
        <v>0</v>
      </c>
      <c r="O182" s="489">
        <f>SUM(O183:O199)</f>
        <v>0</v>
      </c>
      <c r="P182" s="489">
        <f>SUM(P183:P199)</f>
        <v>0</v>
      </c>
      <c r="Q182" s="489">
        <f>SUM(Q183:Q199)</f>
        <v>0</v>
      </c>
      <c r="R182" s="151"/>
      <c r="S182" s="177"/>
      <c r="Z182" s="567"/>
    </row>
    <row r="183" spans="1:37" ht="12.75" customHeight="1">
      <c r="A183" s="75"/>
      <c r="B183" s="229"/>
      <c r="C183" s="138" t="s">
        <v>23</v>
      </c>
      <c r="D183" s="139" t="s">
        <v>123</v>
      </c>
      <c r="E183" s="138" t="s">
        <v>135</v>
      </c>
      <c r="F183" s="209"/>
      <c r="G183" s="157"/>
      <c r="H183" s="46" t="s">
        <v>142</v>
      </c>
      <c r="I183" s="46" t="s">
        <v>143</v>
      </c>
      <c r="J183" s="210"/>
      <c r="K183" s="499"/>
      <c r="L183" s="499"/>
      <c r="M183" s="500" t="s">
        <v>34</v>
      </c>
      <c r="N183" s="500"/>
      <c r="O183" s="482"/>
      <c r="P183" s="501"/>
      <c r="Q183" s="501"/>
      <c r="S183" s="190" t="s">
        <v>122</v>
      </c>
      <c r="T183" s="191" t="s">
        <v>123</v>
      </c>
      <c r="U183" s="192" t="s">
        <v>124</v>
      </c>
      <c r="V183" s="193" t="s">
        <v>48</v>
      </c>
      <c r="W183" s="194" t="s">
        <v>125</v>
      </c>
      <c r="X183" s="195" t="s">
        <v>126</v>
      </c>
      <c r="Y183" s="196" t="s">
        <v>127</v>
      </c>
      <c r="Z183" s="575" t="s">
        <v>128</v>
      </c>
    </row>
    <row r="184" spans="1:37" ht="12.75" customHeight="1">
      <c r="A184" s="1">
        <v>23400</v>
      </c>
      <c r="B184" s="15" t="s">
        <v>701</v>
      </c>
      <c r="C184" s="211">
        <v>0</v>
      </c>
      <c r="D184" s="211">
        <v>0</v>
      </c>
      <c r="E184" s="211">
        <v>0</v>
      </c>
      <c r="F184" s="236"/>
      <c r="G184" s="211">
        <f>C184+D184+E184</f>
        <v>0</v>
      </c>
      <c r="H184" s="237">
        <v>0</v>
      </c>
      <c r="I184" s="207">
        <f>ROUND(($H184*108.33%)*2,1)/2</f>
        <v>0</v>
      </c>
      <c r="J184" s="154"/>
      <c r="K184" s="438"/>
      <c r="L184" s="438">
        <f>ROUND((G184*I184)*2,1)/2</f>
        <v>0</v>
      </c>
      <c r="M184" s="482">
        <f>K184+L184</f>
        <v>0</v>
      </c>
      <c r="N184" s="482"/>
      <c r="O184" s="482"/>
      <c r="P184" s="485"/>
      <c r="Q184" s="485"/>
      <c r="S184" s="177"/>
      <c r="T184" s="44">
        <f>$AA$123</f>
        <v>0</v>
      </c>
      <c r="U184" s="44">
        <f>$AA$124</f>
        <v>0</v>
      </c>
      <c r="V184" s="44">
        <f>$AA$125</f>
        <v>0</v>
      </c>
      <c r="W184" s="44">
        <f>$AA$126</f>
        <v>0</v>
      </c>
      <c r="X184" s="44">
        <v>0</v>
      </c>
      <c r="Y184" s="48">
        <v>0</v>
      </c>
      <c r="Z184" s="567">
        <f>X184*Y184</f>
        <v>0</v>
      </c>
    </row>
    <row r="185" spans="1:37" ht="12.75" customHeight="1">
      <c r="A185" s="1">
        <f>A184+1</f>
        <v>23401</v>
      </c>
      <c r="B185" s="15" t="s">
        <v>641</v>
      </c>
      <c r="C185" s="211">
        <v>0</v>
      </c>
      <c r="D185" s="211">
        <v>0</v>
      </c>
      <c r="E185" s="211">
        <v>0</v>
      </c>
      <c r="G185" s="211">
        <f t="shared" ref="G185:G196" si="62">C185+D185+E185</f>
        <v>0</v>
      </c>
      <c r="H185" s="237">
        <v>0</v>
      </c>
      <c r="I185" s="207">
        <f t="shared" ref="I185:I196" si="63">ROUND(($H185*108.33%)*2,1)/2</f>
        <v>0</v>
      </c>
      <c r="J185" s="154"/>
      <c r="K185" s="438"/>
      <c r="L185" s="438">
        <f t="shared" ref="L185:L196" si="64">ROUND((G185*I185)*2,1)/2</f>
        <v>0</v>
      </c>
      <c r="M185" s="482">
        <f t="shared" ref="M185:M196" si="65">K185+L185</f>
        <v>0</v>
      </c>
      <c r="N185" s="482"/>
      <c r="O185" s="482"/>
      <c r="P185" s="485"/>
      <c r="Q185" s="485"/>
      <c r="R185" s="15"/>
      <c r="S185" s="208"/>
      <c r="Z185" s="567">
        <f t="shared" ref="Z185:Z196" si="66">X185*Y185</f>
        <v>0</v>
      </c>
    </row>
    <row r="186" spans="1:37" ht="12.75" customHeight="1">
      <c r="A186" s="1">
        <f t="shared" ref="A186:A187" si="67">A185+1</f>
        <v>23402</v>
      </c>
      <c r="B186" s="15" t="s">
        <v>541</v>
      </c>
      <c r="C186" s="211">
        <v>0</v>
      </c>
      <c r="D186" s="211">
        <v>0</v>
      </c>
      <c r="E186" s="211">
        <v>0</v>
      </c>
      <c r="F186" s="209"/>
      <c r="G186" s="211">
        <f t="shared" si="62"/>
        <v>0</v>
      </c>
      <c r="H186" s="237">
        <v>0</v>
      </c>
      <c r="I186" s="207">
        <f t="shared" si="63"/>
        <v>0</v>
      </c>
      <c r="J186" s="154"/>
      <c r="K186" s="438"/>
      <c r="L186" s="438">
        <f t="shared" si="64"/>
        <v>0</v>
      </c>
      <c r="M186" s="482">
        <f t="shared" si="65"/>
        <v>0</v>
      </c>
      <c r="N186" s="482"/>
      <c r="O186" s="482"/>
      <c r="P186" s="485"/>
      <c r="Q186" s="485"/>
      <c r="R186" s="15"/>
      <c r="S186" s="208"/>
      <c r="W186" s="15"/>
      <c r="Z186" s="567">
        <f t="shared" si="66"/>
        <v>0</v>
      </c>
    </row>
    <row r="187" spans="1:37" ht="12.75" customHeight="1">
      <c r="A187" s="1">
        <f t="shared" si="67"/>
        <v>23403</v>
      </c>
      <c r="B187" s="15" t="s">
        <v>542</v>
      </c>
      <c r="C187" s="211">
        <v>0</v>
      </c>
      <c r="D187" s="211">
        <v>0</v>
      </c>
      <c r="E187" s="211">
        <v>0</v>
      </c>
      <c r="F187" s="209"/>
      <c r="G187" s="211">
        <f t="shared" si="62"/>
        <v>0</v>
      </c>
      <c r="H187" s="237">
        <v>0</v>
      </c>
      <c r="I187" s="207">
        <f t="shared" si="63"/>
        <v>0</v>
      </c>
      <c r="J187" s="154"/>
      <c r="K187" s="438"/>
      <c r="L187" s="438">
        <f t="shared" si="64"/>
        <v>0</v>
      </c>
      <c r="M187" s="482">
        <f t="shared" si="65"/>
        <v>0</v>
      </c>
      <c r="N187" s="482"/>
      <c r="O187" s="482"/>
      <c r="P187" s="485"/>
      <c r="Q187" s="485"/>
      <c r="R187" s="15"/>
      <c r="S187" s="208"/>
      <c r="Z187" s="567">
        <f t="shared" si="66"/>
        <v>0</v>
      </c>
    </row>
    <row r="188" spans="1:37" ht="12.75" customHeight="1">
      <c r="A188" s="1">
        <f>A187+1</f>
        <v>23404</v>
      </c>
      <c r="B188" s="15" t="s">
        <v>692</v>
      </c>
      <c r="C188" s="211">
        <v>0</v>
      </c>
      <c r="D188" s="211">
        <v>0</v>
      </c>
      <c r="E188" s="211">
        <v>0</v>
      </c>
      <c r="F188" s="209"/>
      <c r="G188" s="211">
        <f>C188+D188+E188</f>
        <v>0</v>
      </c>
      <c r="H188" s="237">
        <v>0</v>
      </c>
      <c r="I188" s="207">
        <f t="shared" si="63"/>
        <v>0</v>
      </c>
      <c r="J188" s="154"/>
      <c r="K188" s="438"/>
      <c r="L188" s="438">
        <f t="shared" si="64"/>
        <v>0</v>
      </c>
      <c r="M188" s="482">
        <f t="shared" si="65"/>
        <v>0</v>
      </c>
      <c r="N188" s="482"/>
      <c r="O188" s="482"/>
      <c r="P188" s="485"/>
      <c r="Q188" s="485"/>
      <c r="R188" s="15"/>
      <c r="S188" s="208"/>
      <c r="Z188" s="567"/>
    </row>
    <row r="189" spans="1:37" ht="12.75" customHeight="1">
      <c r="A189" s="1">
        <f>A188+1</f>
        <v>23405</v>
      </c>
      <c r="B189" s="15" t="s">
        <v>698</v>
      </c>
      <c r="C189" s="211">
        <v>0</v>
      </c>
      <c r="D189" s="211">
        <v>0</v>
      </c>
      <c r="E189" s="211">
        <v>0</v>
      </c>
      <c r="F189" s="209"/>
      <c r="G189" s="211">
        <f>C189+D189+E189</f>
        <v>0</v>
      </c>
      <c r="H189" s="237">
        <v>0</v>
      </c>
      <c r="I189" s="207">
        <f t="shared" si="63"/>
        <v>0</v>
      </c>
      <c r="J189" s="154"/>
      <c r="K189" s="438"/>
      <c r="L189" s="438">
        <f t="shared" si="64"/>
        <v>0</v>
      </c>
      <c r="M189" s="482">
        <f t="shared" si="65"/>
        <v>0</v>
      </c>
      <c r="N189" s="482"/>
      <c r="O189" s="482"/>
      <c r="P189" s="485"/>
      <c r="Q189" s="485"/>
      <c r="R189" s="15"/>
      <c r="S189" s="208"/>
      <c r="Z189" s="567"/>
    </row>
    <row r="190" spans="1:37" ht="12.75" customHeight="1">
      <c r="A190" s="1">
        <f>A189+1</f>
        <v>23406</v>
      </c>
      <c r="B190" s="15" t="s">
        <v>642</v>
      </c>
      <c r="C190" s="211">
        <v>0</v>
      </c>
      <c r="D190" s="211">
        <v>0</v>
      </c>
      <c r="E190" s="211">
        <v>0</v>
      </c>
      <c r="F190" s="209"/>
      <c r="G190" s="211">
        <f>C190+D190+E190</f>
        <v>0</v>
      </c>
      <c r="H190" s="237">
        <v>0</v>
      </c>
      <c r="I190" s="207">
        <f t="shared" si="63"/>
        <v>0</v>
      </c>
      <c r="J190" s="154"/>
      <c r="K190" s="438"/>
      <c r="L190" s="438">
        <f t="shared" si="64"/>
        <v>0</v>
      </c>
      <c r="M190" s="482">
        <f t="shared" si="65"/>
        <v>0</v>
      </c>
      <c r="N190" s="482"/>
      <c r="O190" s="482"/>
      <c r="P190" s="485"/>
      <c r="Q190" s="485"/>
      <c r="R190" s="15"/>
      <c r="S190" s="208"/>
      <c r="Z190" s="567"/>
    </row>
    <row r="191" spans="1:37" ht="12.75" customHeight="1">
      <c r="A191" s="1">
        <f>A190+1</f>
        <v>23407</v>
      </c>
      <c r="B191" s="15" t="s">
        <v>691</v>
      </c>
      <c r="C191" s="211">
        <v>0</v>
      </c>
      <c r="D191" s="211">
        <v>0</v>
      </c>
      <c r="E191" s="211">
        <v>0</v>
      </c>
      <c r="F191" s="209"/>
      <c r="G191" s="211">
        <f>C191+D191+E191</f>
        <v>0</v>
      </c>
      <c r="H191" s="237">
        <v>0</v>
      </c>
      <c r="I191" s="207">
        <f t="shared" si="63"/>
        <v>0</v>
      </c>
      <c r="J191" s="154"/>
      <c r="K191" s="438"/>
      <c r="L191" s="438">
        <f t="shared" si="64"/>
        <v>0</v>
      </c>
      <c r="M191" s="482">
        <f t="shared" si="65"/>
        <v>0</v>
      </c>
      <c r="N191" s="482"/>
      <c r="O191" s="482"/>
      <c r="P191" s="485"/>
      <c r="Q191" s="485"/>
      <c r="R191" s="15"/>
      <c r="S191" s="208"/>
      <c r="Z191" s="567"/>
    </row>
    <row r="192" spans="1:37" ht="12.75" customHeight="1">
      <c r="A192" s="1">
        <f t="shared" ref="A192:A195" si="68">A191+1</f>
        <v>23408</v>
      </c>
      <c r="B192" s="15" t="s">
        <v>175</v>
      </c>
      <c r="C192" s="211">
        <v>0</v>
      </c>
      <c r="D192" s="211">
        <v>0</v>
      </c>
      <c r="E192" s="211">
        <v>0</v>
      </c>
      <c r="F192" s="222"/>
      <c r="G192" s="211">
        <f>C192+D192+E192</f>
        <v>0</v>
      </c>
      <c r="H192" s="237">
        <v>0</v>
      </c>
      <c r="I192" s="207">
        <f t="shared" si="63"/>
        <v>0</v>
      </c>
      <c r="J192" s="154"/>
      <c r="K192" s="438"/>
      <c r="L192" s="438">
        <f t="shared" si="64"/>
        <v>0</v>
      </c>
      <c r="M192" s="482">
        <f t="shared" si="65"/>
        <v>0</v>
      </c>
      <c r="N192" s="482"/>
      <c r="O192" s="482"/>
      <c r="P192" s="485"/>
      <c r="Q192" s="485"/>
      <c r="R192" s="15"/>
      <c r="S192" s="208"/>
      <c r="T192" s="238"/>
      <c r="U192" s="238"/>
      <c r="V192" s="238"/>
      <c r="Z192" s="567">
        <f t="shared" si="66"/>
        <v>0</v>
      </c>
    </row>
    <row r="193" spans="1:41" ht="12.75" customHeight="1">
      <c r="A193" s="1">
        <f t="shared" si="68"/>
        <v>23409</v>
      </c>
      <c r="B193" s="15" t="s">
        <v>699</v>
      </c>
      <c r="C193" s="211"/>
      <c r="D193" s="211"/>
      <c r="E193" s="211"/>
      <c r="F193" s="222"/>
      <c r="G193" s="211"/>
      <c r="H193" s="237"/>
      <c r="I193" s="207"/>
      <c r="J193" s="154"/>
      <c r="K193" s="438"/>
      <c r="L193" s="438"/>
      <c r="M193" s="482"/>
      <c r="N193" s="482"/>
      <c r="O193" s="482"/>
      <c r="P193" s="485"/>
      <c r="Q193" s="485"/>
      <c r="R193" s="15"/>
      <c r="S193" s="208"/>
      <c r="T193" s="238"/>
      <c r="U193" s="238"/>
      <c r="V193" s="238"/>
      <c r="Z193" s="567"/>
    </row>
    <row r="194" spans="1:41" ht="12.75" customHeight="1">
      <c r="A194" s="1">
        <f t="shared" si="68"/>
        <v>23410</v>
      </c>
      <c r="B194" s="15" t="s">
        <v>176</v>
      </c>
      <c r="C194" s="211"/>
      <c r="D194" s="211"/>
      <c r="E194" s="211"/>
      <c r="F194" s="222" t="s">
        <v>168</v>
      </c>
      <c r="G194" s="10">
        <v>0</v>
      </c>
      <c r="H194" s="237">
        <v>0</v>
      </c>
      <c r="I194" s="207">
        <f t="shared" si="63"/>
        <v>0</v>
      </c>
      <c r="J194" s="154"/>
      <c r="K194" s="438"/>
      <c r="L194" s="438">
        <f t="shared" si="64"/>
        <v>0</v>
      </c>
      <c r="M194" s="482">
        <f t="shared" si="65"/>
        <v>0</v>
      </c>
      <c r="N194" s="482"/>
      <c r="O194" s="482"/>
      <c r="P194" s="485"/>
      <c r="Q194" s="485"/>
      <c r="R194" s="182" t="s">
        <v>44</v>
      </c>
      <c r="S194" s="177"/>
      <c r="Z194" s="567">
        <f t="shared" si="66"/>
        <v>0</v>
      </c>
    </row>
    <row r="195" spans="1:41" ht="12.75" customHeight="1">
      <c r="A195" s="1">
        <f t="shared" si="68"/>
        <v>23411</v>
      </c>
      <c r="B195" s="15" t="s">
        <v>599</v>
      </c>
      <c r="C195" s="211">
        <v>0</v>
      </c>
      <c r="D195" s="211">
        <v>0</v>
      </c>
      <c r="E195" s="211">
        <v>0</v>
      </c>
      <c r="F195" s="222"/>
      <c r="G195" s="211">
        <f t="shared" si="62"/>
        <v>0</v>
      </c>
      <c r="H195" s="237">
        <v>0</v>
      </c>
      <c r="I195" s="207">
        <f t="shared" si="63"/>
        <v>0</v>
      </c>
      <c r="J195" s="154"/>
      <c r="K195" s="438"/>
      <c r="L195" s="438">
        <f t="shared" si="64"/>
        <v>0</v>
      </c>
      <c r="M195" s="482">
        <f t="shared" si="65"/>
        <v>0</v>
      </c>
      <c r="N195" s="482"/>
      <c r="O195" s="482"/>
      <c r="P195" s="485"/>
      <c r="Q195" s="485"/>
      <c r="R195" s="182"/>
      <c r="S195" s="177"/>
      <c r="Z195" s="567">
        <f t="shared" si="66"/>
        <v>0</v>
      </c>
    </row>
    <row r="196" spans="1:41" ht="12.75" customHeight="1">
      <c r="A196" s="15"/>
      <c r="C196" s="211">
        <v>0</v>
      </c>
      <c r="D196" s="211">
        <v>0</v>
      </c>
      <c r="E196" s="211">
        <v>0</v>
      </c>
      <c r="F196" s="209"/>
      <c r="G196" s="211">
        <f t="shared" si="62"/>
        <v>0</v>
      </c>
      <c r="H196" s="237">
        <v>0</v>
      </c>
      <c r="I196" s="207">
        <f t="shared" si="63"/>
        <v>0</v>
      </c>
      <c r="J196" s="154"/>
      <c r="K196" s="438"/>
      <c r="L196" s="438">
        <f t="shared" si="64"/>
        <v>0</v>
      </c>
      <c r="M196" s="482">
        <f t="shared" si="65"/>
        <v>0</v>
      </c>
      <c r="N196" s="482"/>
      <c r="O196" s="482"/>
      <c r="P196" s="485"/>
      <c r="Q196" s="485"/>
      <c r="R196" s="15"/>
      <c r="S196" s="208"/>
      <c r="Z196" s="567">
        <f t="shared" si="66"/>
        <v>0</v>
      </c>
    </row>
    <row r="197" spans="1:41" ht="12.75" customHeight="1">
      <c r="A197" s="1">
        <v>23419</v>
      </c>
      <c r="B197" s="15" t="s">
        <v>177</v>
      </c>
      <c r="C197" s="211">
        <f>$G$24</f>
        <v>0</v>
      </c>
      <c r="D197" s="211" t="s">
        <v>20</v>
      </c>
      <c r="E197" s="10" t="s">
        <v>157</v>
      </c>
      <c r="F197" s="209">
        <f>SUM(L183:L196)-L184-L194</f>
        <v>0</v>
      </c>
      <c r="G197" s="211" t="s">
        <v>158</v>
      </c>
      <c r="H197" s="207"/>
      <c r="I197" s="241"/>
      <c r="J197" s="154"/>
      <c r="K197" s="438"/>
      <c r="L197" s="438">
        <f>ROUND((F197*C197%)*2,1)/2</f>
        <v>0</v>
      </c>
      <c r="M197" s="482">
        <f t="shared" ref="M197:M198" si="69">K197+L197</f>
        <v>0</v>
      </c>
      <c r="N197" s="482"/>
      <c r="O197" s="482"/>
      <c r="P197" s="485"/>
      <c r="Q197" s="485"/>
      <c r="R197" s="15"/>
      <c r="S197" s="208"/>
      <c r="Z197" s="567"/>
    </row>
    <row r="198" spans="1:41" ht="12.75" customHeight="1">
      <c r="B198" s="15" t="s">
        <v>178</v>
      </c>
      <c r="C198" s="211">
        <f>$G$24</f>
        <v>0</v>
      </c>
      <c r="D198" s="211" t="s">
        <v>20</v>
      </c>
      <c r="E198" s="10" t="s">
        <v>157</v>
      </c>
      <c r="F198" s="209">
        <f>SUM(K183:K196)-K184-K194</f>
        <v>0</v>
      </c>
      <c r="G198" s="211" t="s">
        <v>158</v>
      </c>
      <c r="H198" s="207"/>
      <c r="I198" s="241"/>
      <c r="J198" s="154"/>
      <c r="K198" s="438">
        <f>ROUND((F198*C198%)*2,1)/2</f>
        <v>0</v>
      </c>
      <c r="L198" s="438"/>
      <c r="M198" s="482">
        <f t="shared" si="69"/>
        <v>0</v>
      </c>
      <c r="N198" s="482"/>
      <c r="O198" s="482"/>
      <c r="P198" s="485"/>
      <c r="Q198" s="485"/>
      <c r="R198" s="15"/>
      <c r="S198" s="208"/>
      <c r="Z198" s="567"/>
    </row>
    <row r="199" spans="1:41" ht="12.75" customHeight="1">
      <c r="C199" s="152"/>
      <c r="D199" s="157"/>
      <c r="E199" s="152"/>
      <c r="F199" s="48"/>
      <c r="G199" s="157"/>
      <c r="H199" s="16"/>
      <c r="I199" s="242"/>
      <c r="J199" s="210"/>
      <c r="K199" s="502"/>
      <c r="L199" s="502"/>
      <c r="M199" s="505"/>
      <c r="N199" s="505"/>
      <c r="O199" s="505"/>
      <c r="P199" s="506"/>
      <c r="Q199" s="506"/>
      <c r="S199" s="177"/>
      <c r="Z199" s="567"/>
    </row>
    <row r="200" spans="1:41" ht="12.75" customHeight="1">
      <c r="B200" s="145" t="s">
        <v>543</v>
      </c>
      <c r="C200" s="146"/>
      <c r="D200" s="147"/>
      <c r="E200" s="146"/>
      <c r="F200" s="232"/>
      <c r="G200" s="233"/>
      <c r="H200" s="149"/>
      <c r="I200" s="149" t="s">
        <v>13</v>
      </c>
      <c r="J200" s="185"/>
      <c r="K200" s="481">
        <f>SUM(K201:K218)</f>
        <v>0</v>
      </c>
      <c r="L200" s="481">
        <f t="shared" ref="L200:P200" si="70">SUM(L201:L218)</f>
        <v>0</v>
      </c>
      <c r="M200" s="481">
        <f t="shared" si="70"/>
        <v>0</v>
      </c>
      <c r="N200" s="481">
        <f t="shared" si="70"/>
        <v>0</v>
      </c>
      <c r="O200" s="481">
        <f t="shared" si="70"/>
        <v>0</v>
      </c>
      <c r="P200" s="534">
        <f t="shared" si="70"/>
        <v>0</v>
      </c>
      <c r="Q200" s="534">
        <f>SUM(Q201:Q218)</f>
        <v>0</v>
      </c>
      <c r="S200" s="177"/>
      <c r="T200" s="143"/>
      <c r="U200" s="143"/>
      <c r="V200" s="143"/>
      <c r="W200" s="143"/>
      <c r="X200" s="143"/>
      <c r="Y200" s="141"/>
      <c r="Z200" s="572"/>
    </row>
    <row r="201" spans="1:41" ht="12.75" customHeight="1">
      <c r="B201" s="30"/>
      <c r="C201" s="138" t="s">
        <v>23</v>
      </c>
      <c r="D201" s="139" t="s">
        <v>123</v>
      </c>
      <c r="E201" s="138" t="s">
        <v>135</v>
      </c>
      <c r="F201" s="48"/>
      <c r="G201" s="157" t="s">
        <v>65</v>
      </c>
      <c r="H201" s="46" t="s">
        <v>142</v>
      </c>
      <c r="I201" s="46" t="s">
        <v>143</v>
      </c>
      <c r="J201" s="210"/>
      <c r="K201" s="499"/>
      <c r="L201" s="499"/>
      <c r="M201" s="500" t="s">
        <v>34</v>
      </c>
      <c r="N201" s="500"/>
      <c r="O201" s="482"/>
      <c r="P201" s="501"/>
      <c r="Q201" s="501"/>
      <c r="S201" s="190" t="s">
        <v>122</v>
      </c>
      <c r="T201" s="191" t="s">
        <v>123</v>
      </c>
      <c r="U201" s="192" t="s">
        <v>124</v>
      </c>
      <c r="V201" s="193" t="s">
        <v>48</v>
      </c>
      <c r="W201" s="194" t="s">
        <v>125</v>
      </c>
      <c r="X201" s="195" t="s">
        <v>126</v>
      </c>
      <c r="Y201" s="196" t="s">
        <v>127</v>
      </c>
      <c r="Z201" s="575" t="s">
        <v>128</v>
      </c>
    </row>
    <row r="202" spans="1:41" s="30" customFormat="1" ht="12.75" customHeight="1">
      <c r="A202" s="1">
        <v>23500</v>
      </c>
      <c r="B202" s="15" t="s">
        <v>618</v>
      </c>
      <c r="C202" s="211">
        <v>0</v>
      </c>
      <c r="D202" s="211">
        <v>0</v>
      </c>
      <c r="E202" s="211">
        <v>0</v>
      </c>
      <c r="F202" s="209"/>
      <c r="G202" s="211">
        <f>C202+D202+E202</f>
        <v>0</v>
      </c>
      <c r="H202" s="237">
        <v>0</v>
      </c>
      <c r="I202" s="207">
        <f>ROUND(($H202*108.33%)*2,1)/2</f>
        <v>0</v>
      </c>
      <c r="J202" s="154"/>
      <c r="K202" s="438"/>
      <c r="L202" s="438">
        <f>ROUND((G202*I202)*2,1)/2</f>
        <v>0</v>
      </c>
      <c r="M202" s="482">
        <f>K202+L202</f>
        <v>0</v>
      </c>
      <c r="N202" s="500"/>
      <c r="O202" s="482"/>
      <c r="P202" s="501"/>
      <c r="Q202" s="501"/>
      <c r="R202" s="51"/>
      <c r="S202" s="177"/>
      <c r="T202" s="44">
        <f>$AA$123</f>
        <v>0</v>
      </c>
      <c r="U202" s="44">
        <f>$AA$124</f>
        <v>0</v>
      </c>
      <c r="V202" s="44">
        <f>$AA$125</f>
        <v>0</v>
      </c>
      <c r="W202" s="44">
        <f>$AA$126</f>
        <v>0</v>
      </c>
      <c r="X202" s="44">
        <v>0</v>
      </c>
      <c r="Y202" s="48">
        <v>0</v>
      </c>
      <c r="Z202" s="567">
        <f>X202*Y202</f>
        <v>0</v>
      </c>
      <c r="AA202" s="366"/>
      <c r="AB202" s="14"/>
      <c r="AC202" s="15"/>
      <c r="AD202" s="16"/>
      <c r="AE202" s="16"/>
      <c r="AF202" s="15"/>
      <c r="AG202" s="15"/>
      <c r="AH202" s="15"/>
      <c r="AI202" s="15"/>
      <c r="AJ202" s="17"/>
      <c r="AK202" s="17"/>
      <c r="AL202" s="51"/>
      <c r="AM202" s="19"/>
    </row>
    <row r="203" spans="1:41" s="30" customFormat="1" ht="12.75" customHeight="1">
      <c r="A203" s="1">
        <f>A202+1</f>
        <v>23501</v>
      </c>
      <c r="B203" s="15" t="s">
        <v>643</v>
      </c>
      <c r="C203" s="211">
        <v>0</v>
      </c>
      <c r="D203" s="211">
        <v>0</v>
      </c>
      <c r="E203" s="211">
        <v>0</v>
      </c>
      <c r="F203" s="209"/>
      <c r="G203" s="211">
        <f t="shared" ref="G203:G213" si="71">C203+D203+E203</f>
        <v>0</v>
      </c>
      <c r="H203" s="237">
        <v>0</v>
      </c>
      <c r="I203" s="207">
        <f>ROUND(($H203*108.33%)*2,1)/2</f>
        <v>0</v>
      </c>
      <c r="J203" s="154"/>
      <c r="K203" s="438"/>
      <c r="L203" s="438">
        <f>ROUND((G203*I203)*2,1)/2</f>
        <v>0</v>
      </c>
      <c r="M203" s="482">
        <f>K203+L203</f>
        <v>0</v>
      </c>
      <c r="N203" s="500"/>
      <c r="O203" s="482"/>
      <c r="P203" s="501"/>
      <c r="Q203" s="501"/>
      <c r="R203" s="51"/>
      <c r="S203" s="177"/>
      <c r="T203" s="44"/>
      <c r="U203" s="44"/>
      <c r="V203" s="44"/>
      <c r="W203" s="44"/>
      <c r="X203" s="44"/>
      <c r="Y203" s="48"/>
      <c r="Z203" s="567"/>
      <c r="AA203" s="366"/>
      <c r="AB203" s="14"/>
      <c r="AC203" s="15"/>
      <c r="AD203" s="16"/>
      <c r="AE203" s="16"/>
      <c r="AF203" s="15"/>
      <c r="AG203" s="15"/>
      <c r="AH203" s="15"/>
      <c r="AI203" s="15"/>
      <c r="AJ203" s="17"/>
      <c r="AK203" s="17"/>
      <c r="AL203" s="51"/>
      <c r="AM203" s="19"/>
    </row>
    <row r="204" spans="1:41" s="30" customFormat="1" ht="12.75" customHeight="1">
      <c r="A204" s="1">
        <f t="shared" ref="A204:A213" si="72">A203+1</f>
        <v>23502</v>
      </c>
      <c r="B204" s="15" t="s">
        <v>644</v>
      </c>
      <c r="C204" s="211">
        <v>0</v>
      </c>
      <c r="D204" s="211">
        <v>0</v>
      </c>
      <c r="E204" s="211">
        <v>0</v>
      </c>
      <c r="F204" s="209"/>
      <c r="G204" s="211">
        <f t="shared" si="71"/>
        <v>0</v>
      </c>
      <c r="H204" s="237">
        <v>0</v>
      </c>
      <c r="I204" s="207">
        <f>ROUND(($H204*108.33%)*2,1)/2</f>
        <v>0</v>
      </c>
      <c r="J204" s="154"/>
      <c r="K204" s="438"/>
      <c r="L204" s="438">
        <f>ROUND((G204*I204)*2,1)/2</f>
        <v>0</v>
      </c>
      <c r="M204" s="482">
        <f>K204+L204</f>
        <v>0</v>
      </c>
      <c r="N204" s="500"/>
      <c r="O204" s="482"/>
      <c r="P204" s="501"/>
      <c r="Q204" s="501"/>
      <c r="R204" s="51"/>
      <c r="S204" s="177"/>
      <c r="T204" s="44"/>
      <c r="U204" s="44"/>
      <c r="V204" s="44"/>
      <c r="W204" s="44"/>
      <c r="X204" s="44"/>
      <c r="Y204" s="48"/>
      <c r="Z204" s="567"/>
      <c r="AA204" s="366"/>
      <c r="AB204" s="14"/>
      <c r="AC204" s="15"/>
      <c r="AD204" s="16"/>
      <c r="AE204" s="16"/>
      <c r="AF204" s="15"/>
      <c r="AG204" s="15"/>
      <c r="AH204" s="15"/>
      <c r="AI204" s="15"/>
      <c r="AJ204" s="17"/>
      <c r="AK204" s="17"/>
      <c r="AL204" s="51"/>
      <c r="AM204" s="19"/>
    </row>
    <row r="205" spans="1:41" s="30" customFormat="1" ht="12.75" customHeight="1">
      <c r="A205" s="1">
        <f t="shared" si="72"/>
        <v>23503</v>
      </c>
      <c r="B205" s="15" t="s">
        <v>645</v>
      </c>
      <c r="C205" s="211">
        <v>0</v>
      </c>
      <c r="D205" s="211">
        <v>0</v>
      </c>
      <c r="E205" s="211">
        <v>0</v>
      </c>
      <c r="F205" s="209"/>
      <c r="G205" s="211">
        <f>C205+D205+E205</f>
        <v>0</v>
      </c>
      <c r="H205" s="237">
        <v>0</v>
      </c>
      <c r="I205" s="207">
        <f>ROUND(($H205*108.33%)*2,1)/2</f>
        <v>0</v>
      </c>
      <c r="J205" s="154"/>
      <c r="K205" s="438"/>
      <c r="L205" s="438">
        <f>ROUND((G205*I205)*2,1)/2</f>
        <v>0</v>
      </c>
      <c r="M205" s="482">
        <f>K205+L205</f>
        <v>0</v>
      </c>
      <c r="N205" s="500"/>
      <c r="O205" s="482"/>
      <c r="P205" s="501"/>
      <c r="Q205" s="501"/>
      <c r="R205" s="51"/>
      <c r="S205" s="177"/>
      <c r="T205" s="44"/>
      <c r="U205" s="44"/>
      <c r="V205" s="44"/>
      <c r="W205" s="44"/>
      <c r="X205" s="44"/>
      <c r="Y205" s="48"/>
      <c r="Z205" s="567"/>
      <c r="AA205" s="366"/>
      <c r="AB205" s="14"/>
      <c r="AC205" s="15"/>
      <c r="AD205" s="16"/>
      <c r="AE205" s="16"/>
      <c r="AF205" s="15"/>
      <c r="AG205" s="15"/>
      <c r="AH205" s="15"/>
      <c r="AI205" s="15"/>
      <c r="AJ205" s="17"/>
      <c r="AK205" s="17"/>
      <c r="AL205" s="51"/>
      <c r="AM205" s="19"/>
    </row>
    <row r="206" spans="1:41" ht="12.75" customHeight="1">
      <c r="A206" s="1">
        <f t="shared" si="72"/>
        <v>23504</v>
      </c>
      <c r="B206" s="15" t="s">
        <v>619</v>
      </c>
      <c r="C206" s="211">
        <v>0</v>
      </c>
      <c r="D206" s="211">
        <v>0</v>
      </c>
      <c r="E206" s="211">
        <v>0</v>
      </c>
      <c r="F206" s="209"/>
      <c r="G206" s="211">
        <f t="shared" si="71"/>
        <v>0</v>
      </c>
      <c r="H206" s="237">
        <v>0</v>
      </c>
      <c r="I206" s="207">
        <f t="shared" ref="I206:I213" si="73">ROUND(($H206*108.33%)*2,1)/2</f>
        <v>0</v>
      </c>
      <c r="J206" s="154"/>
      <c r="K206" s="438"/>
      <c r="L206" s="438">
        <f t="shared" ref="L206:L213" si="74">ROUND((G206*I206)*2,1)/2</f>
        <v>0</v>
      </c>
      <c r="M206" s="482">
        <f t="shared" ref="M206:M213" si="75">K206+L206</f>
        <v>0</v>
      </c>
      <c r="N206" s="500"/>
      <c r="O206" s="482"/>
      <c r="P206" s="501"/>
      <c r="Q206" s="501"/>
      <c r="S206" s="177"/>
      <c r="W206" s="15"/>
      <c r="Z206" s="567">
        <f t="shared" ref="Z206:Z213" si="76">X206*Y206</f>
        <v>0</v>
      </c>
      <c r="AO206" s="98"/>
    </row>
    <row r="207" spans="1:41" ht="12.75" customHeight="1">
      <c r="A207" s="1">
        <f t="shared" si="72"/>
        <v>23505</v>
      </c>
      <c r="B207" s="15" t="s">
        <v>620</v>
      </c>
      <c r="C207" s="211">
        <v>0</v>
      </c>
      <c r="D207" s="211">
        <v>0</v>
      </c>
      <c r="E207" s="211">
        <v>0</v>
      </c>
      <c r="F207" s="209"/>
      <c r="G207" s="211">
        <f t="shared" si="71"/>
        <v>0</v>
      </c>
      <c r="H207" s="237">
        <v>0</v>
      </c>
      <c r="I207" s="207">
        <f t="shared" si="73"/>
        <v>0</v>
      </c>
      <c r="J207" s="154"/>
      <c r="K207" s="438"/>
      <c r="L207" s="438">
        <f t="shared" si="74"/>
        <v>0</v>
      </c>
      <c r="M207" s="482">
        <f t="shared" si="75"/>
        <v>0</v>
      </c>
      <c r="N207" s="500"/>
      <c r="O207" s="482"/>
      <c r="P207" s="501"/>
      <c r="Q207" s="501"/>
      <c r="S207" s="177"/>
      <c r="W207" s="15"/>
      <c r="Z207" s="567">
        <f t="shared" si="76"/>
        <v>0</v>
      </c>
    </row>
    <row r="208" spans="1:41" ht="12.75" customHeight="1">
      <c r="A208" s="1">
        <f t="shared" si="72"/>
        <v>23506</v>
      </c>
      <c r="B208" s="15" t="s">
        <v>600</v>
      </c>
      <c r="C208" s="211">
        <v>0</v>
      </c>
      <c r="D208" s="211">
        <v>0</v>
      </c>
      <c r="E208" s="211">
        <v>0</v>
      </c>
      <c r="F208" s="209"/>
      <c r="G208" s="211">
        <f t="shared" si="71"/>
        <v>0</v>
      </c>
      <c r="H208" s="237">
        <v>0</v>
      </c>
      <c r="I208" s="207">
        <f t="shared" si="73"/>
        <v>0</v>
      </c>
      <c r="J208" s="154"/>
      <c r="K208" s="438"/>
      <c r="L208" s="438">
        <f t="shared" si="74"/>
        <v>0</v>
      </c>
      <c r="M208" s="482">
        <f t="shared" si="75"/>
        <v>0</v>
      </c>
      <c r="N208" s="500"/>
      <c r="O208" s="482"/>
      <c r="P208" s="501"/>
      <c r="Q208" s="501"/>
      <c r="S208" s="177"/>
      <c r="W208" s="15"/>
      <c r="Z208" s="567">
        <f t="shared" si="76"/>
        <v>0</v>
      </c>
      <c r="AO208" s="98"/>
    </row>
    <row r="209" spans="1:41" ht="12.75" customHeight="1">
      <c r="A209" s="1">
        <f t="shared" si="72"/>
        <v>23507</v>
      </c>
      <c r="B209" s="15" t="s">
        <v>601</v>
      </c>
      <c r="C209" s="211">
        <v>0</v>
      </c>
      <c r="D209" s="211">
        <v>0</v>
      </c>
      <c r="E209" s="211">
        <v>0</v>
      </c>
      <c r="F209" s="209"/>
      <c r="G209" s="211">
        <f t="shared" si="71"/>
        <v>0</v>
      </c>
      <c r="H209" s="237">
        <v>0</v>
      </c>
      <c r="I209" s="207">
        <f t="shared" si="73"/>
        <v>0</v>
      </c>
      <c r="J209" s="154"/>
      <c r="K209" s="438"/>
      <c r="L209" s="438">
        <f t="shared" si="74"/>
        <v>0</v>
      </c>
      <c r="M209" s="482">
        <f t="shared" si="75"/>
        <v>0</v>
      </c>
      <c r="N209" s="500"/>
      <c r="O209" s="482"/>
      <c r="P209" s="501"/>
      <c r="Q209" s="501"/>
      <c r="S209" s="177"/>
      <c r="W209" s="15"/>
      <c r="Z209" s="567">
        <f t="shared" si="76"/>
        <v>0</v>
      </c>
    </row>
    <row r="210" spans="1:41" ht="12.75" customHeight="1">
      <c r="A210" s="1">
        <f t="shared" si="72"/>
        <v>23508</v>
      </c>
      <c r="B210" s="15" t="s">
        <v>602</v>
      </c>
      <c r="C210" s="211">
        <v>0</v>
      </c>
      <c r="D210" s="211">
        <v>0</v>
      </c>
      <c r="E210" s="211">
        <v>0</v>
      </c>
      <c r="F210" s="209"/>
      <c r="G210" s="211">
        <f t="shared" si="71"/>
        <v>0</v>
      </c>
      <c r="H210" s="237">
        <v>0</v>
      </c>
      <c r="I210" s="207">
        <f t="shared" si="73"/>
        <v>0</v>
      </c>
      <c r="J210" s="154"/>
      <c r="K210" s="438"/>
      <c r="L210" s="438">
        <f t="shared" si="74"/>
        <v>0</v>
      </c>
      <c r="M210" s="482">
        <f t="shared" si="75"/>
        <v>0</v>
      </c>
      <c r="N210" s="500"/>
      <c r="O210" s="482"/>
      <c r="P210" s="501"/>
      <c r="Q210" s="501"/>
      <c r="S210" s="177"/>
      <c r="W210" s="15"/>
      <c r="Z210" s="567">
        <f t="shared" si="76"/>
        <v>0</v>
      </c>
    </row>
    <row r="211" spans="1:41" ht="12.75" customHeight="1">
      <c r="A211" s="1">
        <f t="shared" si="72"/>
        <v>23509</v>
      </c>
      <c r="B211" s="15" t="s">
        <v>626</v>
      </c>
      <c r="C211" s="211">
        <v>0</v>
      </c>
      <c r="D211" s="211">
        <v>0</v>
      </c>
      <c r="E211" s="211">
        <v>0</v>
      </c>
      <c r="F211" s="209"/>
      <c r="G211" s="211">
        <f t="shared" si="71"/>
        <v>0</v>
      </c>
      <c r="H211" s="237">
        <v>0</v>
      </c>
      <c r="I211" s="207">
        <f t="shared" si="73"/>
        <v>0</v>
      </c>
      <c r="J211" s="154"/>
      <c r="K211" s="438"/>
      <c r="L211" s="438">
        <f t="shared" si="74"/>
        <v>0</v>
      </c>
      <c r="M211" s="482">
        <f t="shared" si="75"/>
        <v>0</v>
      </c>
      <c r="N211" s="500"/>
      <c r="O211" s="482"/>
      <c r="P211" s="501"/>
      <c r="Q211" s="501"/>
      <c r="S211" s="177"/>
      <c r="W211" s="15"/>
      <c r="Z211" s="567">
        <f t="shared" si="76"/>
        <v>0</v>
      </c>
      <c r="AJ211" s="144"/>
      <c r="AK211" s="144"/>
    </row>
    <row r="212" spans="1:41" ht="12.75" customHeight="1">
      <c r="A212" s="1">
        <f t="shared" si="72"/>
        <v>23510</v>
      </c>
      <c r="B212" s="15" t="s">
        <v>167</v>
      </c>
      <c r="C212" s="211"/>
      <c r="D212" s="211"/>
      <c r="E212" s="211"/>
      <c r="F212" s="222" t="s">
        <v>168</v>
      </c>
      <c r="G212" s="10">
        <v>0</v>
      </c>
      <c r="H212" s="237">
        <v>0</v>
      </c>
      <c r="I212" s="207">
        <f t="shared" si="73"/>
        <v>0</v>
      </c>
      <c r="J212" s="154"/>
      <c r="K212" s="438"/>
      <c r="L212" s="438">
        <f>ROUND((G212*I212)*2,1)/2</f>
        <v>0</v>
      </c>
      <c r="M212" s="482">
        <f>K212+L212</f>
        <v>0</v>
      </c>
      <c r="N212" s="500"/>
      <c r="O212" s="482"/>
      <c r="P212" s="501"/>
      <c r="Q212" s="501"/>
      <c r="S212" s="177"/>
      <c r="W212" s="15"/>
      <c r="Z212" s="567">
        <f t="shared" si="76"/>
        <v>0</v>
      </c>
      <c r="AK212" s="144"/>
    </row>
    <row r="213" spans="1:41" ht="12.75" customHeight="1">
      <c r="A213" s="1">
        <f t="shared" si="72"/>
        <v>23511</v>
      </c>
      <c r="B213" s="15" t="s">
        <v>599</v>
      </c>
      <c r="C213" s="211">
        <v>0</v>
      </c>
      <c r="D213" s="211">
        <v>0</v>
      </c>
      <c r="E213" s="211">
        <v>0</v>
      </c>
      <c r="F213" s="209"/>
      <c r="G213" s="211">
        <f t="shared" si="71"/>
        <v>0</v>
      </c>
      <c r="H213" s="237">
        <v>0</v>
      </c>
      <c r="I213" s="207">
        <f t="shared" si="73"/>
        <v>0</v>
      </c>
      <c r="J213" s="154"/>
      <c r="K213" s="438"/>
      <c r="L213" s="438">
        <f t="shared" si="74"/>
        <v>0</v>
      </c>
      <c r="M213" s="482">
        <f t="shared" si="75"/>
        <v>0</v>
      </c>
      <c r="N213" s="500"/>
      <c r="O213" s="482"/>
      <c r="P213" s="501"/>
      <c r="Q213" s="501"/>
      <c r="S213" s="177"/>
      <c r="W213" s="15"/>
      <c r="Z213" s="567">
        <f t="shared" si="76"/>
        <v>0</v>
      </c>
      <c r="AJ213" s="144"/>
      <c r="AK213" s="144"/>
    </row>
    <row r="214" spans="1:41" ht="12.75" customHeight="1">
      <c r="C214" s="211"/>
      <c r="D214" s="211"/>
      <c r="E214" s="211"/>
      <c r="F214" s="209"/>
      <c r="G214" s="211"/>
      <c r="H214" s="237"/>
      <c r="I214" s="207"/>
      <c r="J214" s="154"/>
      <c r="K214" s="438"/>
      <c r="L214" s="438"/>
      <c r="M214" s="482"/>
      <c r="N214" s="500"/>
      <c r="O214" s="482"/>
      <c r="P214" s="501"/>
      <c r="Q214" s="501"/>
      <c r="S214" s="177"/>
      <c r="W214" s="15"/>
      <c r="Z214" s="567"/>
      <c r="AJ214" s="144"/>
      <c r="AK214" s="144"/>
    </row>
    <row r="215" spans="1:41" ht="12.75" customHeight="1">
      <c r="A215" s="1">
        <v>23519</v>
      </c>
      <c r="B215" s="15" t="s">
        <v>179</v>
      </c>
      <c r="C215" s="211">
        <f>$G$24</f>
        <v>0</v>
      </c>
      <c r="D215" s="211" t="s">
        <v>20</v>
      </c>
      <c r="E215" s="10" t="s">
        <v>157</v>
      </c>
      <c r="F215" s="209">
        <f>SUM(L201:L213)</f>
        <v>0</v>
      </c>
      <c r="G215" s="211" t="s">
        <v>158</v>
      </c>
      <c r="H215" s="207"/>
      <c r="I215" s="241"/>
      <c r="J215" s="154"/>
      <c r="K215" s="438"/>
      <c r="L215" s="438">
        <f>ROUND((F215*C215%)*2,1)/2</f>
        <v>0</v>
      </c>
      <c r="M215" s="482">
        <f t="shared" ref="M215:M216" si="77">K215+L215</f>
        <v>0</v>
      </c>
      <c r="N215" s="500"/>
      <c r="O215" s="482"/>
      <c r="P215" s="501"/>
      <c r="Q215" s="501"/>
      <c r="S215" s="177"/>
      <c r="Z215" s="567"/>
    </row>
    <row r="216" spans="1:41" ht="12.75" customHeight="1">
      <c r="B216" s="15" t="s">
        <v>180</v>
      </c>
      <c r="C216" s="211">
        <f>$G$24</f>
        <v>0</v>
      </c>
      <c r="D216" s="211" t="s">
        <v>20</v>
      </c>
      <c r="E216" s="10" t="s">
        <v>157</v>
      </c>
      <c r="F216" s="209">
        <f>SUM(K201:K213)</f>
        <v>0</v>
      </c>
      <c r="G216" s="211" t="s">
        <v>158</v>
      </c>
      <c r="H216" s="207"/>
      <c r="I216" s="241"/>
      <c r="J216" s="154"/>
      <c r="K216" s="438">
        <f>ROUND((F216*C216%)*2,1)/2</f>
        <v>0</v>
      </c>
      <c r="L216" s="438"/>
      <c r="M216" s="482">
        <f t="shared" si="77"/>
        <v>0</v>
      </c>
      <c r="N216" s="500"/>
      <c r="O216" s="500"/>
      <c r="P216" s="501"/>
      <c r="Q216" s="501"/>
      <c r="S216" s="177"/>
      <c r="Z216" s="567"/>
    </row>
    <row r="217" spans="1:41" ht="12.75" customHeight="1">
      <c r="C217" s="211"/>
      <c r="D217" s="211"/>
      <c r="E217" s="10"/>
      <c r="F217" s="209"/>
      <c r="G217" s="211"/>
      <c r="H217" s="207"/>
      <c r="I217" s="241"/>
      <c r="J217" s="281"/>
      <c r="K217" s="438"/>
      <c r="L217" s="438"/>
      <c r="M217" s="482"/>
      <c r="N217" s="482"/>
      <c r="O217" s="482"/>
      <c r="P217" s="485"/>
      <c r="Q217" s="485"/>
      <c r="S217" s="177"/>
      <c r="Z217" s="567"/>
    </row>
    <row r="218" spans="1:41" ht="3" customHeight="1">
      <c r="C218" s="10"/>
      <c r="D218" s="211"/>
      <c r="E218" s="10"/>
      <c r="F218" s="209"/>
      <c r="G218" s="211"/>
      <c r="H218" s="207"/>
      <c r="I218" s="212"/>
      <c r="J218" s="212"/>
      <c r="K218" s="509"/>
      <c r="L218" s="509"/>
      <c r="M218" s="536"/>
      <c r="N218" s="536"/>
      <c r="O218" s="482"/>
      <c r="P218" s="544"/>
      <c r="Q218" s="544"/>
      <c r="S218" s="177"/>
      <c r="Z218" s="567"/>
    </row>
    <row r="219" spans="1:41" ht="12.75" customHeight="1">
      <c r="B219" s="145" t="s">
        <v>181</v>
      </c>
      <c r="C219" s="243"/>
      <c r="D219" s="164"/>
      <c r="E219" s="163"/>
      <c r="F219" s="232"/>
      <c r="G219" s="164"/>
      <c r="H219" s="149"/>
      <c r="I219" s="149" t="s">
        <v>13</v>
      </c>
      <c r="J219" s="185"/>
      <c r="K219" s="481">
        <f>SUM(K220:K228)</f>
        <v>0</v>
      </c>
      <c r="L219" s="481">
        <f t="shared" ref="L219:P219" si="78">SUM(L220:L228)</f>
        <v>0</v>
      </c>
      <c r="M219" s="496">
        <f t="shared" si="78"/>
        <v>0</v>
      </c>
      <c r="N219" s="496">
        <f t="shared" si="78"/>
        <v>0</v>
      </c>
      <c r="O219" s="496">
        <f t="shared" si="78"/>
        <v>0</v>
      </c>
      <c r="P219" s="496">
        <f t="shared" si="78"/>
        <v>0</v>
      </c>
      <c r="Q219" s="496">
        <f>SUM(Q220:Q228)</f>
        <v>0</v>
      </c>
      <c r="S219" s="177"/>
      <c r="Z219" s="567"/>
      <c r="AC219" s="16"/>
    </row>
    <row r="220" spans="1:41" ht="12.75" customHeight="1">
      <c r="B220" s="30"/>
      <c r="C220" s="138" t="s">
        <v>23</v>
      </c>
      <c r="D220" s="139" t="s">
        <v>123</v>
      </c>
      <c r="E220" s="138" t="s">
        <v>135</v>
      </c>
      <c r="F220" s="48"/>
      <c r="G220" s="157" t="s">
        <v>65</v>
      </c>
      <c r="H220" s="46" t="s">
        <v>142</v>
      </c>
      <c r="I220" s="46" t="s">
        <v>143</v>
      </c>
      <c r="J220" s="210"/>
      <c r="K220" s="499"/>
      <c r="L220" s="499"/>
      <c r="M220" s="500" t="s">
        <v>34</v>
      </c>
      <c r="N220" s="500"/>
      <c r="O220" s="500"/>
      <c r="P220" s="501"/>
      <c r="Q220" s="501"/>
      <c r="S220" s="190" t="s">
        <v>122</v>
      </c>
      <c r="T220" s="191" t="s">
        <v>123</v>
      </c>
      <c r="U220" s="192" t="s">
        <v>124</v>
      </c>
      <c r="V220" s="193" t="s">
        <v>48</v>
      </c>
      <c r="W220" s="194" t="s">
        <v>125</v>
      </c>
      <c r="X220" s="195" t="s">
        <v>126</v>
      </c>
      <c r="Y220" s="196" t="s">
        <v>127</v>
      </c>
      <c r="Z220" s="575" t="s">
        <v>128</v>
      </c>
    </row>
    <row r="221" spans="1:41" s="30" customFormat="1" ht="12.75" customHeight="1">
      <c r="A221" s="1">
        <v>23600</v>
      </c>
      <c r="B221" s="15" t="s">
        <v>693</v>
      </c>
      <c r="C221" s="211">
        <v>0</v>
      </c>
      <c r="D221" s="211">
        <v>0</v>
      </c>
      <c r="E221" s="211">
        <v>0</v>
      </c>
      <c r="F221" s="209"/>
      <c r="G221" s="211">
        <f>C221+D221+E221</f>
        <v>0</v>
      </c>
      <c r="H221" s="237">
        <v>0</v>
      </c>
      <c r="I221" s="207">
        <f>ROUND(($H221*108.33%)*2,1)/2</f>
        <v>0</v>
      </c>
      <c r="J221" s="154"/>
      <c r="K221" s="438"/>
      <c r="L221" s="438">
        <f>ROUND((G221*I221)*2,1)/2</f>
        <v>0</v>
      </c>
      <c r="M221" s="482">
        <f>K221+L221</f>
        <v>0</v>
      </c>
      <c r="N221" s="500"/>
      <c r="O221" s="500"/>
      <c r="P221" s="501"/>
      <c r="Q221" s="501"/>
      <c r="R221" s="51"/>
      <c r="S221" s="177"/>
      <c r="T221" s="44">
        <f>$AA$123</f>
        <v>0</v>
      </c>
      <c r="U221" s="44">
        <f>$AA$124</f>
        <v>0</v>
      </c>
      <c r="V221" s="44">
        <f>$AA$125</f>
        <v>0</v>
      </c>
      <c r="W221" s="44">
        <f>$AA$126</f>
        <v>0</v>
      </c>
      <c r="X221" s="44">
        <v>0</v>
      </c>
      <c r="Y221" s="48">
        <v>0</v>
      </c>
      <c r="Z221" s="567">
        <f>X221*Y221</f>
        <v>0</v>
      </c>
      <c r="AA221" s="366"/>
      <c r="AB221" s="14"/>
      <c r="AC221" s="15"/>
      <c r="AD221" s="16"/>
      <c r="AE221" s="16"/>
      <c r="AF221" s="15"/>
      <c r="AG221" s="15"/>
      <c r="AH221" s="15"/>
      <c r="AI221" s="15"/>
      <c r="AJ221" s="17"/>
      <c r="AK221" s="17"/>
      <c r="AL221" s="51"/>
      <c r="AM221" s="19"/>
    </row>
    <row r="222" spans="1:41" ht="12.75" customHeight="1">
      <c r="A222" s="1">
        <f>A221+1</f>
        <v>23601</v>
      </c>
      <c r="B222" s="15" t="s">
        <v>694</v>
      </c>
      <c r="C222" s="211">
        <v>0</v>
      </c>
      <c r="D222" s="211">
        <v>0</v>
      </c>
      <c r="E222" s="211">
        <v>0</v>
      </c>
      <c r="F222" s="209"/>
      <c r="G222" s="211">
        <f>C222+D222+E222</f>
        <v>0</v>
      </c>
      <c r="H222" s="237">
        <v>0</v>
      </c>
      <c r="I222" s="207">
        <f>ROUND(($H222*108.33%)*2,1)/2</f>
        <v>0</v>
      </c>
      <c r="J222" s="154"/>
      <c r="K222" s="438"/>
      <c r="L222" s="438">
        <f>ROUND((G222*I222)*2,1)/2</f>
        <v>0</v>
      </c>
      <c r="M222" s="482">
        <f t="shared" ref="M222:M224" si="79">K222+L222</f>
        <v>0</v>
      </c>
      <c r="N222" s="500"/>
      <c r="O222" s="500"/>
      <c r="P222" s="501"/>
      <c r="Q222" s="501"/>
      <c r="S222" s="177"/>
      <c r="W222" s="15"/>
      <c r="Z222" s="567">
        <f>X222*Y222</f>
        <v>0</v>
      </c>
      <c r="AO222" s="98"/>
    </row>
    <row r="223" spans="1:41" ht="12.75" customHeight="1">
      <c r="A223" s="1">
        <f>A222+1</f>
        <v>23602</v>
      </c>
      <c r="B223" s="15" t="s">
        <v>646</v>
      </c>
      <c r="C223" s="211">
        <v>0</v>
      </c>
      <c r="D223" s="211">
        <v>0</v>
      </c>
      <c r="E223" s="211">
        <v>0</v>
      </c>
      <c r="F223" s="209"/>
      <c r="G223" s="211">
        <f>C223+D223+E223</f>
        <v>0</v>
      </c>
      <c r="H223" s="237">
        <v>0</v>
      </c>
      <c r="I223" s="207">
        <f>ROUND(($H223*108.33%)*2,1)/2</f>
        <v>0</v>
      </c>
      <c r="J223" s="154"/>
      <c r="K223" s="438"/>
      <c r="L223" s="438">
        <f>ROUND((G223*I223)*2,1)/2</f>
        <v>0</v>
      </c>
      <c r="M223" s="482">
        <f t="shared" si="79"/>
        <v>0</v>
      </c>
      <c r="N223" s="500"/>
      <c r="O223" s="500"/>
      <c r="P223" s="501"/>
      <c r="Q223" s="501"/>
      <c r="S223" s="177"/>
      <c r="W223" s="15"/>
      <c r="Z223" s="567"/>
      <c r="AO223" s="98"/>
    </row>
    <row r="224" spans="1:41" ht="12.75" customHeight="1">
      <c r="A224" s="1">
        <f>A223+1</f>
        <v>23603</v>
      </c>
      <c r="B224" s="15" t="s">
        <v>599</v>
      </c>
      <c r="C224" s="211">
        <v>0</v>
      </c>
      <c r="D224" s="211">
        <v>0</v>
      </c>
      <c r="E224" s="211">
        <v>0</v>
      </c>
      <c r="F224" s="209"/>
      <c r="G224" s="211">
        <f>C224+D224+E224</f>
        <v>0</v>
      </c>
      <c r="H224" s="237">
        <v>0</v>
      </c>
      <c r="I224" s="207">
        <f>ROUND(($H224*108.33%)*2,1)/2</f>
        <v>0</v>
      </c>
      <c r="J224" s="154"/>
      <c r="K224" s="438"/>
      <c r="L224" s="438">
        <f>ROUND((G224*I224)*2,1)/2</f>
        <v>0</v>
      </c>
      <c r="M224" s="482">
        <f t="shared" si="79"/>
        <v>0</v>
      </c>
      <c r="N224" s="500"/>
      <c r="O224" s="500"/>
      <c r="P224" s="501"/>
      <c r="Q224" s="501"/>
      <c r="S224" s="177"/>
      <c r="W224" s="15"/>
      <c r="Z224" s="567">
        <f>X224*Y224</f>
        <v>0</v>
      </c>
      <c r="AO224" s="98"/>
    </row>
    <row r="225" spans="1:41" ht="12.75" customHeight="1">
      <c r="C225" s="211"/>
      <c r="D225" s="211"/>
      <c r="E225" s="211"/>
      <c r="F225" s="209"/>
      <c r="G225" s="211"/>
      <c r="H225" s="237"/>
      <c r="I225" s="207"/>
      <c r="J225" s="154"/>
      <c r="K225" s="507"/>
      <c r="L225" s="438"/>
      <c r="M225" s="482"/>
      <c r="N225" s="500"/>
      <c r="O225" s="500"/>
      <c r="P225" s="501"/>
      <c r="Q225" s="501"/>
      <c r="S225" s="177"/>
      <c r="W225" s="15"/>
      <c r="Z225" s="567"/>
      <c r="AO225" s="98"/>
    </row>
    <row r="226" spans="1:41" ht="12.75" customHeight="1">
      <c r="A226" s="1">
        <v>23609</v>
      </c>
      <c r="B226" s="15" t="s">
        <v>182</v>
      </c>
      <c r="C226" s="211">
        <f>$G$24</f>
        <v>0</v>
      </c>
      <c r="D226" s="211" t="s">
        <v>20</v>
      </c>
      <c r="E226" s="10" t="s">
        <v>157</v>
      </c>
      <c r="F226" s="209">
        <f>SUM(L220:L224)</f>
        <v>0</v>
      </c>
      <c r="G226" s="211" t="s">
        <v>158</v>
      </c>
      <c r="H226" s="207"/>
      <c r="I226" s="229"/>
      <c r="J226" s="154"/>
      <c r="K226" s="507"/>
      <c r="L226" s="438">
        <f>ROUND((F226*C226%)*2,1)/2</f>
        <v>0</v>
      </c>
      <c r="M226" s="482">
        <f t="shared" ref="M226:M227" si="80">K226+L226</f>
        <v>0</v>
      </c>
      <c r="N226" s="500"/>
      <c r="O226" s="500"/>
      <c r="P226" s="501"/>
      <c r="Q226" s="501"/>
      <c r="S226" s="177"/>
      <c r="Z226" s="567"/>
    </row>
    <row r="227" spans="1:41" ht="12.75" customHeight="1">
      <c r="B227" s="15" t="s">
        <v>183</v>
      </c>
      <c r="C227" s="211">
        <f>$G$24</f>
        <v>0</v>
      </c>
      <c r="D227" s="211" t="s">
        <v>20</v>
      </c>
      <c r="E227" s="10" t="s">
        <v>157</v>
      </c>
      <c r="F227" s="209">
        <f>SUM(K220:K224)</f>
        <v>0</v>
      </c>
      <c r="G227" s="211" t="s">
        <v>158</v>
      </c>
      <c r="H227" s="207"/>
      <c r="I227" s="229"/>
      <c r="J227" s="154"/>
      <c r="K227" s="507">
        <f>ROUND((F227*C227%)*2,1)/2</f>
        <v>0</v>
      </c>
      <c r="L227" s="438"/>
      <c r="M227" s="482">
        <f t="shared" si="80"/>
        <v>0</v>
      </c>
      <c r="N227" s="500"/>
      <c r="O227" s="500"/>
      <c r="P227" s="501"/>
      <c r="Q227" s="501"/>
      <c r="S227" s="177"/>
      <c r="Z227" s="567"/>
    </row>
    <row r="228" spans="1:41" ht="12.75" customHeight="1">
      <c r="C228" s="10"/>
      <c r="D228" s="211"/>
      <c r="E228" s="10"/>
      <c r="F228" s="209"/>
      <c r="G228" s="211"/>
      <c r="H228" s="207"/>
      <c r="I228" s="212"/>
      <c r="J228" s="231"/>
      <c r="K228" s="508"/>
      <c r="L228" s="509"/>
      <c r="M228" s="510"/>
      <c r="N228" s="510"/>
      <c r="O228" s="482"/>
      <c r="P228" s="511"/>
      <c r="Q228" s="511"/>
      <c r="S228" s="177"/>
      <c r="Z228" s="567"/>
    </row>
    <row r="229" spans="1:41" ht="12.75" customHeight="1">
      <c r="B229" s="145" t="s">
        <v>587</v>
      </c>
      <c r="C229" s="163"/>
      <c r="D229" s="164"/>
      <c r="E229" s="163"/>
      <c r="F229" s="235"/>
      <c r="G229" s="164"/>
      <c r="H229" s="149"/>
      <c r="I229" s="149" t="s">
        <v>13</v>
      </c>
      <c r="J229" s="185"/>
      <c r="K229" s="481">
        <f>SUM(K230:K248)</f>
        <v>0</v>
      </c>
      <c r="L229" s="481">
        <f t="shared" ref="L229:P229" si="81">SUM(L230:L248)</f>
        <v>0</v>
      </c>
      <c r="M229" s="489">
        <f t="shared" si="81"/>
        <v>0</v>
      </c>
      <c r="N229" s="489">
        <f t="shared" si="81"/>
        <v>0</v>
      </c>
      <c r="O229" s="489">
        <f t="shared" si="81"/>
        <v>0</v>
      </c>
      <c r="P229" s="489">
        <f t="shared" si="81"/>
        <v>0</v>
      </c>
      <c r="Q229" s="489">
        <f>SUM(Q230:Q248)</f>
        <v>0</v>
      </c>
      <c r="R229" s="151"/>
      <c r="S229" s="177"/>
      <c r="Z229" s="567"/>
    </row>
    <row r="230" spans="1:41" ht="12.75" customHeight="1">
      <c r="B230" s="30"/>
      <c r="C230" s="138" t="s">
        <v>23</v>
      </c>
      <c r="D230" s="139" t="s">
        <v>123</v>
      </c>
      <c r="E230" s="138" t="s">
        <v>135</v>
      </c>
      <c r="F230" s="48"/>
      <c r="G230" s="157" t="s">
        <v>65</v>
      </c>
      <c r="H230" s="46" t="s">
        <v>142</v>
      </c>
      <c r="I230" s="46" t="s">
        <v>143</v>
      </c>
      <c r="J230" s="210"/>
      <c r="K230" s="499"/>
      <c r="L230" s="499"/>
      <c r="M230" s="500" t="s">
        <v>34</v>
      </c>
      <c r="N230" s="500"/>
      <c r="O230" s="500"/>
      <c r="P230" s="501"/>
      <c r="Q230" s="501"/>
      <c r="S230" s="190" t="s">
        <v>122</v>
      </c>
      <c r="T230" s="191" t="s">
        <v>123</v>
      </c>
      <c r="U230" s="192" t="s">
        <v>124</v>
      </c>
      <c r="V230" s="193" t="s">
        <v>48</v>
      </c>
      <c r="W230" s="194" t="s">
        <v>125</v>
      </c>
      <c r="X230" s="195" t="s">
        <v>126</v>
      </c>
      <c r="Y230" s="196" t="s">
        <v>127</v>
      </c>
      <c r="Z230" s="575" t="s">
        <v>128</v>
      </c>
    </row>
    <row r="231" spans="1:41" ht="12.75" customHeight="1">
      <c r="A231" s="1">
        <v>24100</v>
      </c>
      <c r="B231" s="15" t="s">
        <v>647</v>
      </c>
      <c r="C231" s="211">
        <v>0</v>
      </c>
      <c r="D231" s="211">
        <v>0</v>
      </c>
      <c r="E231" s="211">
        <v>0</v>
      </c>
      <c r="F231" s="209"/>
      <c r="G231" s="211">
        <f>C231+D231+E231</f>
        <v>0</v>
      </c>
      <c r="H231" s="237">
        <v>0</v>
      </c>
      <c r="I231" s="207">
        <f>ROUND(($H231*108.33%)*2,1)/2</f>
        <v>0</v>
      </c>
      <c r="J231" s="154"/>
      <c r="K231" s="438"/>
      <c r="L231" s="438">
        <f>ROUND((G231*I231)*2,1)/2</f>
        <v>0</v>
      </c>
      <c r="M231" s="482">
        <f>K231+L231</f>
        <v>0</v>
      </c>
      <c r="N231" s="500"/>
      <c r="O231" s="500"/>
      <c r="P231" s="501"/>
      <c r="Q231" s="501"/>
      <c r="R231" s="100"/>
      <c r="S231" s="177"/>
      <c r="T231" s="44">
        <f>$AA$123</f>
        <v>0</v>
      </c>
      <c r="U231" s="44">
        <f>$AA$124</f>
        <v>0</v>
      </c>
      <c r="V231" s="44">
        <f>$AA$125</f>
        <v>0</v>
      </c>
      <c r="W231" s="44">
        <f>$AA$126</f>
        <v>0</v>
      </c>
      <c r="X231" s="44">
        <v>0</v>
      </c>
      <c r="Y231" s="48">
        <v>0</v>
      </c>
      <c r="Z231" s="567">
        <f>X231*Y231</f>
        <v>0</v>
      </c>
    </row>
    <row r="232" spans="1:41" s="30" customFormat="1" ht="12.75" customHeight="1">
      <c r="A232" s="1">
        <f t="shared" ref="A232:A233" si="82">A231+1</f>
        <v>24101</v>
      </c>
      <c r="B232" s="15" t="s">
        <v>648</v>
      </c>
      <c r="C232" s="211">
        <v>0</v>
      </c>
      <c r="D232" s="211">
        <v>0</v>
      </c>
      <c r="E232" s="211">
        <v>0</v>
      </c>
      <c r="F232" s="209"/>
      <c r="G232" s="211">
        <f t="shared" ref="G232:G244" si="83">C232+D232+E232</f>
        <v>0</v>
      </c>
      <c r="H232" s="237">
        <v>0</v>
      </c>
      <c r="I232" s="207">
        <f t="shared" ref="I232:I244" si="84">ROUND(($H232*108.33%)*2,1)/2</f>
        <v>0</v>
      </c>
      <c r="J232" s="154"/>
      <c r="K232" s="438"/>
      <c r="L232" s="438">
        <f t="shared" ref="L232:L244" si="85">ROUND((G232*I232)*2,1)/2</f>
        <v>0</v>
      </c>
      <c r="M232" s="482">
        <f t="shared" ref="M232:M244" si="86">K232+L232</f>
        <v>0</v>
      </c>
      <c r="N232" s="500"/>
      <c r="O232" s="500"/>
      <c r="P232" s="501"/>
      <c r="Q232" s="501"/>
      <c r="R232" s="51"/>
      <c r="S232" s="177"/>
      <c r="T232" s="44"/>
      <c r="U232" s="44"/>
      <c r="V232" s="44"/>
      <c r="W232" s="44"/>
      <c r="X232" s="44"/>
      <c r="Y232" s="48"/>
      <c r="Z232" s="567">
        <f t="shared" ref="Z232:Z244" si="87">X232*Y232</f>
        <v>0</v>
      </c>
      <c r="AA232" s="366"/>
      <c r="AB232" s="14"/>
      <c r="AC232" s="15"/>
      <c r="AD232" s="16"/>
      <c r="AE232" s="16"/>
      <c r="AF232" s="15"/>
      <c r="AG232" s="15"/>
      <c r="AH232" s="15"/>
      <c r="AI232" s="15"/>
      <c r="AJ232" s="17"/>
      <c r="AK232" s="17"/>
      <c r="AL232" s="51"/>
      <c r="AM232" s="19" t="s">
        <v>9</v>
      </c>
    </row>
    <row r="233" spans="1:41" ht="12.75" customHeight="1">
      <c r="A233" s="1">
        <f t="shared" si="82"/>
        <v>24102</v>
      </c>
      <c r="B233" s="15" t="s">
        <v>649</v>
      </c>
      <c r="C233" s="211">
        <v>0</v>
      </c>
      <c r="D233" s="211">
        <v>0</v>
      </c>
      <c r="E233" s="211">
        <v>0</v>
      </c>
      <c r="F233" s="209"/>
      <c r="G233" s="211">
        <f t="shared" si="83"/>
        <v>0</v>
      </c>
      <c r="H233" s="237">
        <v>0</v>
      </c>
      <c r="I233" s="207">
        <f t="shared" si="84"/>
        <v>0</v>
      </c>
      <c r="J233" s="154"/>
      <c r="K233" s="438"/>
      <c r="L233" s="438">
        <f t="shared" si="85"/>
        <v>0</v>
      </c>
      <c r="M233" s="482">
        <f t="shared" si="86"/>
        <v>0</v>
      </c>
      <c r="N233" s="500"/>
      <c r="O233" s="500"/>
      <c r="P233" s="501"/>
      <c r="Q233" s="501"/>
      <c r="S233" s="177"/>
      <c r="Z233" s="567">
        <f t="shared" si="87"/>
        <v>0</v>
      </c>
    </row>
    <row r="234" spans="1:41" ht="12.75" customHeight="1">
      <c r="A234" s="1">
        <f>A233+1</f>
        <v>24103</v>
      </c>
      <c r="B234" s="15" t="s">
        <v>650</v>
      </c>
      <c r="C234" s="211">
        <v>0</v>
      </c>
      <c r="D234" s="211">
        <v>0</v>
      </c>
      <c r="E234" s="211">
        <v>0</v>
      </c>
      <c r="F234" s="209"/>
      <c r="G234" s="211">
        <f t="shared" si="83"/>
        <v>0</v>
      </c>
      <c r="H234" s="237">
        <v>0</v>
      </c>
      <c r="I234" s="207">
        <f t="shared" si="84"/>
        <v>0</v>
      </c>
      <c r="J234" s="154"/>
      <c r="K234" s="438"/>
      <c r="L234" s="438">
        <f t="shared" si="85"/>
        <v>0</v>
      </c>
      <c r="M234" s="482">
        <f t="shared" si="86"/>
        <v>0</v>
      </c>
      <c r="N234" s="500"/>
      <c r="O234" s="500"/>
      <c r="P234" s="501"/>
      <c r="Q234" s="501"/>
      <c r="S234" s="177"/>
      <c r="Z234" s="567"/>
    </row>
    <row r="235" spans="1:41" ht="12.75" customHeight="1">
      <c r="A235" s="1">
        <f>A234+1</f>
        <v>24104</v>
      </c>
      <c r="B235" s="15" t="s">
        <v>651</v>
      </c>
      <c r="C235" s="211">
        <v>0</v>
      </c>
      <c r="D235" s="211">
        <v>0</v>
      </c>
      <c r="E235" s="211">
        <v>0</v>
      </c>
      <c r="F235" s="209"/>
      <c r="G235" s="211">
        <f t="shared" si="83"/>
        <v>0</v>
      </c>
      <c r="H235" s="237">
        <v>0</v>
      </c>
      <c r="I235" s="207">
        <f t="shared" si="84"/>
        <v>0</v>
      </c>
      <c r="J235" s="154"/>
      <c r="K235" s="438"/>
      <c r="L235" s="438">
        <f>ROUND((G235*I235)*2,1)/2</f>
        <v>0</v>
      </c>
      <c r="M235" s="482">
        <f>K235+L235</f>
        <v>0</v>
      </c>
      <c r="N235" s="500"/>
      <c r="O235" s="500"/>
      <c r="P235" s="501"/>
      <c r="Q235" s="501"/>
      <c r="S235" s="177"/>
      <c r="Z235" s="567">
        <f t="shared" si="87"/>
        <v>0</v>
      </c>
    </row>
    <row r="236" spans="1:41" ht="12.75" customHeight="1">
      <c r="A236" s="1">
        <f>A235+1</f>
        <v>24105</v>
      </c>
      <c r="B236" s="15" t="s">
        <v>652</v>
      </c>
      <c r="C236" s="211">
        <v>0</v>
      </c>
      <c r="D236" s="211">
        <v>0</v>
      </c>
      <c r="E236" s="211">
        <v>0</v>
      </c>
      <c r="F236" s="209"/>
      <c r="G236" s="211">
        <f t="shared" si="83"/>
        <v>0</v>
      </c>
      <c r="H236" s="237">
        <v>0</v>
      </c>
      <c r="I236" s="207">
        <f>ROUND(($H236*108.33%)*2,1)/2</f>
        <v>0</v>
      </c>
      <c r="J236" s="154"/>
      <c r="K236" s="438"/>
      <c r="L236" s="438">
        <f>ROUND((G236*I236)*2,1)/2</f>
        <v>0</v>
      </c>
      <c r="M236" s="482">
        <f>K236+L236</f>
        <v>0</v>
      </c>
      <c r="N236" s="500"/>
      <c r="O236" s="500"/>
      <c r="P236" s="501"/>
      <c r="Q236" s="501"/>
      <c r="S236" s="177"/>
      <c r="Z236" s="567"/>
    </row>
    <row r="237" spans="1:41" ht="12.75" customHeight="1">
      <c r="A237" s="1">
        <f>A236+1</f>
        <v>24106</v>
      </c>
      <c r="B237" s="15" t="s">
        <v>653</v>
      </c>
      <c r="C237" s="211"/>
      <c r="D237" s="211"/>
      <c r="E237" s="211"/>
      <c r="F237" s="222" t="s">
        <v>168</v>
      </c>
      <c r="G237" s="10">
        <v>0</v>
      </c>
      <c r="H237" s="237">
        <v>0</v>
      </c>
      <c r="I237" s="207">
        <f>ROUND(($H237*108.33%)*2,1)/2</f>
        <v>0</v>
      </c>
      <c r="J237" s="154"/>
      <c r="K237" s="438"/>
      <c r="L237" s="438">
        <f>ROUND((G237*I237)*2,1)/2</f>
        <v>0</v>
      </c>
      <c r="M237" s="482">
        <f t="shared" si="86"/>
        <v>0</v>
      </c>
      <c r="N237" s="500"/>
      <c r="O237" s="500"/>
      <c r="P237" s="501"/>
      <c r="Q237" s="501"/>
      <c r="S237" s="177"/>
      <c r="Z237" s="567">
        <f t="shared" si="87"/>
        <v>0</v>
      </c>
      <c r="AJ237" s="144"/>
      <c r="AK237" s="144"/>
    </row>
    <row r="238" spans="1:41" ht="12.75" customHeight="1">
      <c r="A238" s="1">
        <f t="shared" ref="A238:A244" si="88">A237+1</f>
        <v>24107</v>
      </c>
      <c r="B238" s="15" t="s">
        <v>695</v>
      </c>
      <c r="C238" s="211">
        <v>0</v>
      </c>
      <c r="D238" s="211">
        <v>0</v>
      </c>
      <c r="E238" s="211">
        <v>0</v>
      </c>
      <c r="F238" s="222"/>
      <c r="G238" s="211">
        <f t="shared" si="83"/>
        <v>0</v>
      </c>
      <c r="H238" s="237">
        <v>0</v>
      </c>
      <c r="I238" s="207">
        <f t="shared" si="84"/>
        <v>0</v>
      </c>
      <c r="J238" s="154"/>
      <c r="K238" s="438"/>
      <c r="L238" s="438">
        <f t="shared" si="85"/>
        <v>0</v>
      </c>
      <c r="M238" s="482">
        <f t="shared" si="86"/>
        <v>0</v>
      </c>
      <c r="N238" s="500"/>
      <c r="O238" s="500"/>
      <c r="P238" s="501"/>
      <c r="Q238" s="501"/>
      <c r="S238" s="177"/>
      <c r="Z238" s="567">
        <f t="shared" si="87"/>
        <v>0</v>
      </c>
      <c r="AJ238" s="144"/>
      <c r="AK238" s="144"/>
    </row>
    <row r="239" spans="1:41" ht="12.75" customHeight="1">
      <c r="A239" s="1">
        <f t="shared" si="88"/>
        <v>24108</v>
      </c>
      <c r="B239" s="15" t="s">
        <v>697</v>
      </c>
      <c r="C239" s="211"/>
      <c r="D239" s="211"/>
      <c r="E239" s="211"/>
      <c r="F239" s="222"/>
      <c r="G239" s="211"/>
      <c r="H239" s="237"/>
      <c r="I239" s="207"/>
      <c r="J239" s="154"/>
      <c r="K239" s="438"/>
      <c r="L239" s="438"/>
      <c r="M239" s="482"/>
      <c r="N239" s="500"/>
      <c r="O239" s="500"/>
      <c r="P239" s="501"/>
      <c r="Q239" s="501"/>
      <c r="S239" s="177"/>
      <c r="Z239" s="567"/>
      <c r="AJ239" s="144"/>
      <c r="AK239" s="144"/>
    </row>
    <row r="240" spans="1:41" ht="12.75" customHeight="1">
      <c r="A240" s="1">
        <f t="shared" si="88"/>
        <v>24109</v>
      </c>
      <c r="B240" s="15" t="s">
        <v>654</v>
      </c>
      <c r="C240" s="211">
        <v>0</v>
      </c>
      <c r="D240" s="211">
        <v>0</v>
      </c>
      <c r="E240" s="211">
        <v>0</v>
      </c>
      <c r="F240" s="222"/>
      <c r="G240" s="211">
        <f t="shared" si="83"/>
        <v>0</v>
      </c>
      <c r="H240" s="237">
        <v>0</v>
      </c>
      <c r="I240" s="207">
        <f t="shared" si="84"/>
        <v>0</v>
      </c>
      <c r="J240" s="154"/>
      <c r="K240" s="438"/>
      <c r="L240" s="438">
        <f t="shared" si="85"/>
        <v>0</v>
      </c>
      <c r="M240" s="482">
        <f t="shared" si="86"/>
        <v>0</v>
      </c>
      <c r="N240" s="500"/>
      <c r="O240" s="500"/>
      <c r="P240" s="501"/>
      <c r="Q240" s="501"/>
      <c r="S240" s="177"/>
      <c r="Z240" s="567"/>
      <c r="AJ240" s="144"/>
      <c r="AK240" s="144"/>
    </row>
    <row r="241" spans="1:37" ht="12.75" customHeight="1">
      <c r="A241" s="1">
        <f t="shared" si="88"/>
        <v>24110</v>
      </c>
      <c r="B241" s="15" t="s">
        <v>655</v>
      </c>
      <c r="C241" s="211">
        <v>0</v>
      </c>
      <c r="D241" s="211">
        <v>0</v>
      </c>
      <c r="E241" s="211">
        <v>0</v>
      </c>
      <c r="F241" s="222"/>
      <c r="G241" s="211">
        <f t="shared" si="83"/>
        <v>0</v>
      </c>
      <c r="H241" s="237">
        <v>0</v>
      </c>
      <c r="I241" s="207">
        <f t="shared" si="84"/>
        <v>0</v>
      </c>
      <c r="J241" s="154"/>
      <c r="K241" s="438"/>
      <c r="L241" s="438">
        <f t="shared" si="85"/>
        <v>0</v>
      </c>
      <c r="M241" s="482">
        <f t="shared" si="86"/>
        <v>0</v>
      </c>
      <c r="N241" s="500"/>
      <c r="O241" s="500"/>
      <c r="P241" s="501"/>
      <c r="Q241" s="501"/>
      <c r="S241" s="177"/>
      <c r="Z241" s="567"/>
      <c r="AJ241" s="144"/>
      <c r="AK241" s="144"/>
    </row>
    <row r="242" spans="1:37" ht="12.75" customHeight="1">
      <c r="A242" s="1">
        <f t="shared" si="88"/>
        <v>24111</v>
      </c>
      <c r="B242" s="15" t="s">
        <v>656</v>
      </c>
      <c r="C242" s="211">
        <v>0</v>
      </c>
      <c r="D242" s="211">
        <v>0</v>
      </c>
      <c r="E242" s="211">
        <v>0</v>
      </c>
      <c r="F242" s="222"/>
      <c r="G242" s="211">
        <f t="shared" si="83"/>
        <v>0</v>
      </c>
      <c r="H242" s="237">
        <v>0</v>
      </c>
      <c r="I242" s="207">
        <f t="shared" si="84"/>
        <v>0</v>
      </c>
      <c r="J242" s="154"/>
      <c r="K242" s="438"/>
      <c r="L242" s="438">
        <f t="shared" si="85"/>
        <v>0</v>
      </c>
      <c r="M242" s="482">
        <f t="shared" si="86"/>
        <v>0</v>
      </c>
      <c r="N242" s="500"/>
      <c r="O242" s="500"/>
      <c r="P242" s="501"/>
      <c r="Q242" s="501"/>
      <c r="S242" s="177"/>
      <c r="Z242" s="567"/>
      <c r="AJ242" s="144"/>
      <c r="AK242" s="144"/>
    </row>
    <row r="243" spans="1:37" ht="12.75" customHeight="1">
      <c r="A243" s="1">
        <f t="shared" si="88"/>
        <v>24112</v>
      </c>
      <c r="B243" s="15" t="s">
        <v>672</v>
      </c>
      <c r="C243" s="211">
        <v>0</v>
      </c>
      <c r="D243" s="211">
        <v>0</v>
      </c>
      <c r="E243" s="211">
        <v>0</v>
      </c>
      <c r="F243" s="222"/>
      <c r="G243" s="211">
        <f t="shared" si="83"/>
        <v>0</v>
      </c>
      <c r="H243" s="237">
        <v>0</v>
      </c>
      <c r="I243" s="207">
        <f t="shared" si="84"/>
        <v>0</v>
      </c>
      <c r="J243" s="154"/>
      <c r="K243" s="438"/>
      <c r="L243" s="438">
        <f t="shared" si="85"/>
        <v>0</v>
      </c>
      <c r="M243" s="482">
        <f t="shared" si="86"/>
        <v>0</v>
      </c>
      <c r="N243" s="500"/>
      <c r="O243" s="500"/>
      <c r="P243" s="501"/>
      <c r="Q243" s="501"/>
      <c r="S243" s="177"/>
      <c r="Z243" s="567"/>
      <c r="AJ243" s="144"/>
      <c r="AK243" s="144"/>
    </row>
    <row r="244" spans="1:37" ht="12.75" customHeight="1">
      <c r="A244" s="1">
        <f t="shared" si="88"/>
        <v>24113</v>
      </c>
      <c r="B244" s="15" t="s">
        <v>599</v>
      </c>
      <c r="C244" s="211">
        <v>0</v>
      </c>
      <c r="D244" s="211">
        <v>0</v>
      </c>
      <c r="E244" s="211">
        <v>0</v>
      </c>
      <c r="F244" s="209"/>
      <c r="G244" s="211">
        <f t="shared" si="83"/>
        <v>0</v>
      </c>
      <c r="H244" s="237">
        <v>0</v>
      </c>
      <c r="I244" s="207">
        <f t="shared" si="84"/>
        <v>0</v>
      </c>
      <c r="J244" s="154"/>
      <c r="K244" s="438"/>
      <c r="L244" s="438">
        <f t="shared" si="85"/>
        <v>0</v>
      </c>
      <c r="M244" s="482">
        <f t="shared" si="86"/>
        <v>0</v>
      </c>
      <c r="N244" s="500"/>
      <c r="O244" s="500"/>
      <c r="P244" s="501"/>
      <c r="Q244" s="501"/>
      <c r="S244" s="177"/>
      <c r="Z244" s="567">
        <f t="shared" si="87"/>
        <v>0</v>
      </c>
      <c r="AJ244" s="144"/>
      <c r="AK244" s="144"/>
    </row>
    <row r="245" spans="1:37" ht="12.75" customHeight="1">
      <c r="C245" s="211"/>
      <c r="D245" s="211"/>
      <c r="E245" s="211"/>
      <c r="F245" s="209"/>
      <c r="G245" s="211"/>
      <c r="H245" s="237"/>
      <c r="I245" s="207"/>
      <c r="J245" s="154"/>
      <c r="K245" s="438"/>
      <c r="L245" s="438"/>
      <c r="M245" s="482"/>
      <c r="N245" s="500"/>
      <c r="O245" s="500"/>
      <c r="P245" s="501"/>
      <c r="Q245" s="501"/>
      <c r="S245" s="177"/>
      <c r="Z245" s="567"/>
      <c r="AJ245" s="144"/>
      <c r="AK245" s="144"/>
    </row>
    <row r="246" spans="1:37" ht="12.75" customHeight="1">
      <c r="A246" s="1">
        <v>24119</v>
      </c>
      <c r="B246" s="15" t="s">
        <v>184</v>
      </c>
      <c r="C246" s="211">
        <f>$G$24</f>
        <v>0</v>
      </c>
      <c r="D246" s="211" t="s">
        <v>20</v>
      </c>
      <c r="E246" s="10" t="s">
        <v>157</v>
      </c>
      <c r="F246" s="209">
        <f>SUM(L230:L244)</f>
        <v>0</v>
      </c>
      <c r="G246" s="211" t="s">
        <v>158</v>
      </c>
      <c r="H246" s="207"/>
      <c r="I246" s="242"/>
      <c r="J246" s="154"/>
      <c r="K246" s="438"/>
      <c r="L246" s="438">
        <f>ROUND((F246*C246%)*2,1)/2</f>
        <v>0</v>
      </c>
      <c r="M246" s="482">
        <f t="shared" ref="M246:M247" si="89">K246+L246</f>
        <v>0</v>
      </c>
      <c r="N246" s="500"/>
      <c r="O246" s="500"/>
      <c r="P246" s="501"/>
      <c r="Q246" s="501"/>
      <c r="S246" s="177"/>
      <c r="Z246" s="567"/>
    </row>
    <row r="247" spans="1:37" ht="12.75" customHeight="1">
      <c r="B247" s="15" t="s">
        <v>185</v>
      </c>
      <c r="C247" s="211">
        <f>$G$24</f>
        <v>0</v>
      </c>
      <c r="D247" s="211" t="s">
        <v>20</v>
      </c>
      <c r="E247" s="10" t="s">
        <v>157</v>
      </c>
      <c r="F247" s="209">
        <f>SUM(K230:K244)</f>
        <v>0</v>
      </c>
      <c r="G247" s="211" t="s">
        <v>158</v>
      </c>
      <c r="H247" s="207"/>
      <c r="I247" s="242"/>
      <c r="J247" s="154"/>
      <c r="K247" s="438">
        <f>ROUND((F247*C247%)*2,1)/2</f>
        <v>0</v>
      </c>
      <c r="L247" s="438"/>
      <c r="M247" s="482">
        <f t="shared" si="89"/>
        <v>0</v>
      </c>
      <c r="N247" s="500"/>
      <c r="O247" s="500"/>
      <c r="P247" s="501"/>
      <c r="Q247" s="501"/>
      <c r="S247" s="177"/>
      <c r="Z247" s="567"/>
    </row>
    <row r="248" spans="1:37" ht="6.6" customHeight="1">
      <c r="C248" s="10"/>
      <c r="D248" s="211"/>
      <c r="E248" s="10"/>
      <c r="F248" s="209"/>
      <c r="G248" s="211"/>
      <c r="H248" s="207"/>
      <c r="I248" s="242"/>
      <c r="J248" s="210"/>
      <c r="K248" s="502"/>
      <c r="L248" s="502"/>
      <c r="M248" s="482"/>
      <c r="N248" s="482"/>
      <c r="O248" s="482"/>
      <c r="P248" s="485"/>
      <c r="Q248" s="485"/>
      <c r="S248" s="177"/>
      <c r="Z248" s="567"/>
    </row>
    <row r="249" spans="1:37" ht="12.75" customHeight="1">
      <c r="B249" s="145" t="s">
        <v>186</v>
      </c>
      <c r="C249" s="163"/>
      <c r="D249" s="164"/>
      <c r="E249" s="163"/>
      <c r="F249" s="235"/>
      <c r="G249" s="164"/>
      <c r="H249" s="149"/>
      <c r="I249" s="149" t="s">
        <v>13</v>
      </c>
      <c r="J249" s="185"/>
      <c r="K249" s="481">
        <f>SUM(K250:K260)</f>
        <v>0</v>
      </c>
      <c r="L249" s="481">
        <f t="shared" ref="L249:P249" si="90">SUM(L250:L260)</f>
        <v>0</v>
      </c>
      <c r="M249" s="489">
        <f t="shared" si="90"/>
        <v>0</v>
      </c>
      <c r="N249" s="489">
        <f t="shared" si="90"/>
        <v>0</v>
      </c>
      <c r="O249" s="489">
        <f t="shared" si="90"/>
        <v>0</v>
      </c>
      <c r="P249" s="489">
        <f t="shared" si="90"/>
        <v>0</v>
      </c>
      <c r="Q249" s="489">
        <f>SUM(Q250:Q260)</f>
        <v>0</v>
      </c>
      <c r="R249" s="151"/>
      <c r="S249" s="177"/>
      <c r="Z249" s="567"/>
    </row>
    <row r="250" spans="1:37" ht="12.75" customHeight="1">
      <c r="A250" s="75"/>
      <c r="B250" s="30"/>
      <c r="C250" s="138" t="s">
        <v>23</v>
      </c>
      <c r="D250" s="139" t="s">
        <v>123</v>
      </c>
      <c r="E250" s="138" t="s">
        <v>135</v>
      </c>
      <c r="F250" s="48"/>
      <c r="G250" s="157" t="s">
        <v>65</v>
      </c>
      <c r="H250" s="46" t="s">
        <v>142</v>
      </c>
      <c r="I250" s="46" t="s">
        <v>143</v>
      </c>
      <c r="J250" s="210"/>
      <c r="K250" s="499"/>
      <c r="L250" s="499"/>
      <c r="M250" s="500" t="s">
        <v>34</v>
      </c>
      <c r="N250" s="500"/>
      <c r="O250" s="482"/>
      <c r="P250" s="501"/>
      <c r="Q250" s="501"/>
      <c r="S250" s="190" t="s">
        <v>122</v>
      </c>
      <c r="T250" s="191" t="s">
        <v>123</v>
      </c>
      <c r="U250" s="192" t="s">
        <v>124</v>
      </c>
      <c r="V250" s="193" t="s">
        <v>48</v>
      </c>
      <c r="W250" s="194" t="s">
        <v>125</v>
      </c>
      <c r="X250" s="195" t="s">
        <v>126</v>
      </c>
      <c r="Y250" s="196" t="s">
        <v>127</v>
      </c>
      <c r="Z250" s="575" t="s">
        <v>128</v>
      </c>
    </row>
    <row r="251" spans="1:37" ht="12.75" customHeight="1">
      <c r="A251" s="1">
        <v>24200</v>
      </c>
      <c r="B251" s="15" t="s">
        <v>657</v>
      </c>
      <c r="C251" s="211">
        <v>0</v>
      </c>
      <c r="D251" s="211">
        <v>0</v>
      </c>
      <c r="E251" s="211">
        <v>0</v>
      </c>
      <c r="F251" s="209"/>
      <c r="G251" s="211">
        <f>C251+D251+E251</f>
        <v>0</v>
      </c>
      <c r="H251" s="237">
        <v>0</v>
      </c>
      <c r="I251" s="207">
        <f>ROUND(($H251*108.33%)*2,1)/2</f>
        <v>0</v>
      </c>
      <c r="J251" s="154"/>
      <c r="K251" s="438"/>
      <c r="L251" s="438">
        <f>ROUND((G251*I251)*2,1)/2</f>
        <v>0</v>
      </c>
      <c r="M251" s="482">
        <f t="shared" ref="M251:M256" si="91">K251+L251</f>
        <v>0</v>
      </c>
      <c r="N251" s="500"/>
      <c r="O251" s="482"/>
      <c r="P251" s="501"/>
      <c r="Q251" s="501"/>
      <c r="R251" s="100"/>
      <c r="S251" s="177"/>
      <c r="T251" s="44">
        <f>$AA$123</f>
        <v>0</v>
      </c>
      <c r="U251" s="44">
        <f>$AA$124</f>
        <v>0</v>
      </c>
      <c r="V251" s="44">
        <f>$AA$125</f>
        <v>0</v>
      </c>
      <c r="W251" s="44">
        <f>$AA$126</f>
        <v>0</v>
      </c>
      <c r="X251" s="44">
        <v>0</v>
      </c>
      <c r="Y251" s="48">
        <v>0</v>
      </c>
      <c r="Z251" s="567">
        <f>X251*Y251</f>
        <v>0</v>
      </c>
    </row>
    <row r="252" spans="1:37" ht="12.75" customHeight="1">
      <c r="A252" s="1">
        <f t="shared" ref="A252:A256" si="92">A251+1</f>
        <v>24201</v>
      </c>
      <c r="B252" s="15" t="s">
        <v>658</v>
      </c>
      <c r="C252" s="211">
        <v>0</v>
      </c>
      <c r="D252" s="211">
        <v>0</v>
      </c>
      <c r="E252" s="211">
        <v>0</v>
      </c>
      <c r="F252" s="209"/>
      <c r="G252" s="211">
        <f t="shared" ref="G252:G256" si="93">C252+D252+E252</f>
        <v>0</v>
      </c>
      <c r="H252" s="237">
        <v>0</v>
      </c>
      <c r="I252" s="207">
        <f t="shared" ref="I252:I256" si="94">ROUND(($H252*108.33%)*2,1)/2</f>
        <v>0</v>
      </c>
      <c r="J252" s="154"/>
      <c r="K252" s="438"/>
      <c r="L252" s="438">
        <f t="shared" ref="L252:L256" si="95">ROUND((G252*I252)*2,1)/2</f>
        <v>0</v>
      </c>
      <c r="M252" s="482">
        <f t="shared" si="91"/>
        <v>0</v>
      </c>
      <c r="N252" s="500"/>
      <c r="O252" s="482"/>
      <c r="P252" s="501"/>
      <c r="Q252" s="501"/>
      <c r="S252" s="177"/>
      <c r="Z252" s="567">
        <f t="shared" ref="Z252:Z256" si="96">X252*Y252</f>
        <v>0</v>
      </c>
    </row>
    <row r="253" spans="1:37" ht="12.75" customHeight="1">
      <c r="A253" s="1">
        <f t="shared" si="92"/>
        <v>24202</v>
      </c>
      <c r="B253" s="15" t="s">
        <v>659</v>
      </c>
      <c r="C253" s="211">
        <v>0</v>
      </c>
      <c r="D253" s="211">
        <v>0</v>
      </c>
      <c r="E253" s="211">
        <v>0</v>
      </c>
      <c r="F253" s="209"/>
      <c r="G253" s="211">
        <f t="shared" si="93"/>
        <v>0</v>
      </c>
      <c r="H253" s="237">
        <v>0</v>
      </c>
      <c r="I253" s="207">
        <f t="shared" si="94"/>
        <v>0</v>
      </c>
      <c r="J253" s="154"/>
      <c r="K253" s="438"/>
      <c r="L253" s="438">
        <f t="shared" si="95"/>
        <v>0</v>
      </c>
      <c r="M253" s="482">
        <f t="shared" si="91"/>
        <v>0</v>
      </c>
      <c r="N253" s="500"/>
      <c r="O253" s="482"/>
      <c r="P253" s="501"/>
      <c r="Q253" s="501"/>
      <c r="S253" s="177"/>
      <c r="Z253" s="567">
        <f t="shared" si="96"/>
        <v>0</v>
      </c>
    </row>
    <row r="254" spans="1:37" ht="12.75" customHeight="1">
      <c r="A254" s="1">
        <f t="shared" si="92"/>
        <v>24203</v>
      </c>
      <c r="B254" s="15" t="s">
        <v>603</v>
      </c>
      <c r="C254" s="211">
        <v>0</v>
      </c>
      <c r="D254" s="211">
        <v>0</v>
      </c>
      <c r="E254" s="211">
        <v>0</v>
      </c>
      <c r="F254" s="209"/>
      <c r="G254" s="211">
        <f t="shared" si="93"/>
        <v>0</v>
      </c>
      <c r="H254" s="237">
        <v>0</v>
      </c>
      <c r="I254" s="207">
        <f t="shared" si="94"/>
        <v>0</v>
      </c>
      <c r="J254" s="154"/>
      <c r="K254" s="438"/>
      <c r="L254" s="438">
        <f t="shared" si="95"/>
        <v>0</v>
      </c>
      <c r="M254" s="482">
        <f t="shared" si="91"/>
        <v>0</v>
      </c>
      <c r="N254" s="500"/>
      <c r="O254" s="482"/>
      <c r="P254" s="501"/>
      <c r="Q254" s="501"/>
      <c r="S254" s="177"/>
      <c r="Z254" s="567">
        <f t="shared" si="96"/>
        <v>0</v>
      </c>
    </row>
    <row r="255" spans="1:37" ht="12.75" customHeight="1">
      <c r="A255" s="1">
        <f t="shared" si="92"/>
        <v>24204</v>
      </c>
      <c r="B255" s="15" t="s">
        <v>671</v>
      </c>
      <c r="C255" s="211">
        <v>0</v>
      </c>
      <c r="D255" s="211">
        <v>0</v>
      </c>
      <c r="E255" s="211">
        <v>0</v>
      </c>
      <c r="F255" s="209"/>
      <c r="G255" s="211">
        <f t="shared" si="93"/>
        <v>0</v>
      </c>
      <c r="H255" s="237">
        <v>0</v>
      </c>
      <c r="I255" s="207">
        <f t="shared" si="94"/>
        <v>0</v>
      </c>
      <c r="J255" s="154"/>
      <c r="K255" s="438"/>
      <c r="L255" s="438">
        <f t="shared" si="95"/>
        <v>0</v>
      </c>
      <c r="M255" s="482">
        <f t="shared" si="91"/>
        <v>0</v>
      </c>
      <c r="N255" s="500"/>
      <c r="O255" s="482"/>
      <c r="P255" s="501"/>
      <c r="Q255" s="501"/>
      <c r="S255" s="177"/>
      <c r="Z255" s="567">
        <f t="shared" si="96"/>
        <v>0</v>
      </c>
    </row>
    <row r="256" spans="1:37" ht="12.75" customHeight="1">
      <c r="A256" s="1">
        <f t="shared" si="92"/>
        <v>24205</v>
      </c>
      <c r="B256" s="15" t="s">
        <v>599</v>
      </c>
      <c r="C256" s="211">
        <v>0</v>
      </c>
      <c r="D256" s="211">
        <v>0</v>
      </c>
      <c r="E256" s="211">
        <v>0</v>
      </c>
      <c r="F256" s="209"/>
      <c r="G256" s="211">
        <f t="shared" si="93"/>
        <v>0</v>
      </c>
      <c r="H256" s="237">
        <v>0</v>
      </c>
      <c r="I256" s="207">
        <f t="shared" si="94"/>
        <v>0</v>
      </c>
      <c r="J256" s="154"/>
      <c r="K256" s="438"/>
      <c r="L256" s="438">
        <f t="shared" si="95"/>
        <v>0</v>
      </c>
      <c r="M256" s="482">
        <f t="shared" si="91"/>
        <v>0</v>
      </c>
      <c r="N256" s="500"/>
      <c r="O256" s="482"/>
      <c r="P256" s="501"/>
      <c r="Q256" s="501"/>
      <c r="S256" s="177"/>
      <c r="Z256" s="567">
        <f t="shared" si="96"/>
        <v>0</v>
      </c>
    </row>
    <row r="257" spans="1:37" ht="12.75" customHeight="1">
      <c r="C257" s="10"/>
      <c r="D257" s="211"/>
      <c r="E257" s="211"/>
      <c r="F257" s="209"/>
      <c r="G257" s="211"/>
      <c r="H257" s="200"/>
      <c r="I257" s="212"/>
      <c r="J257" s="231"/>
      <c r="K257" s="502"/>
      <c r="L257" s="502"/>
      <c r="M257" s="482"/>
      <c r="N257" s="500"/>
      <c r="O257" s="482"/>
      <c r="P257" s="501"/>
      <c r="Q257" s="501"/>
      <c r="S257" s="177"/>
      <c r="Z257" s="567"/>
    </row>
    <row r="258" spans="1:37" ht="12.75" customHeight="1">
      <c r="A258" s="1">
        <v>24209</v>
      </c>
      <c r="B258" s="15" t="s">
        <v>187</v>
      </c>
      <c r="C258" s="211">
        <f>$G$24</f>
        <v>0</v>
      </c>
      <c r="D258" s="211" t="s">
        <v>20</v>
      </c>
      <c r="E258" s="10" t="s">
        <v>157</v>
      </c>
      <c r="F258" s="209">
        <f>SUM(L250:L257)</f>
        <v>0</v>
      </c>
      <c r="G258" s="211" t="s">
        <v>158</v>
      </c>
      <c r="H258" s="207"/>
      <c r="I258" s="212"/>
      <c r="J258" s="154"/>
      <c r="K258" s="438"/>
      <c r="L258" s="438">
        <f>ROUND((F258*C258%)*2,1)/2</f>
        <v>0</v>
      </c>
      <c r="M258" s="482">
        <f t="shared" ref="M258:M259" si="97">K258+L258</f>
        <v>0</v>
      </c>
      <c r="N258" s="500"/>
      <c r="O258" s="482"/>
      <c r="P258" s="501"/>
      <c r="Q258" s="501"/>
      <c r="S258" s="177"/>
      <c r="Z258" s="567"/>
    </row>
    <row r="259" spans="1:37" ht="12.75" customHeight="1">
      <c r="B259" s="15" t="s">
        <v>188</v>
      </c>
      <c r="C259" s="211">
        <f>$G$24</f>
        <v>0</v>
      </c>
      <c r="D259" s="211" t="s">
        <v>20</v>
      </c>
      <c r="E259" s="10" t="s">
        <v>157</v>
      </c>
      <c r="F259" s="209">
        <f>SUM(K250:K257)</f>
        <v>0</v>
      </c>
      <c r="G259" s="211" t="s">
        <v>158</v>
      </c>
      <c r="H259" s="207"/>
      <c r="I259" s="212"/>
      <c r="J259" s="154"/>
      <c r="K259" s="438">
        <f>ROUND((F259*C259%)*2,1)/2</f>
        <v>0</v>
      </c>
      <c r="L259" s="438"/>
      <c r="M259" s="482">
        <f t="shared" si="97"/>
        <v>0</v>
      </c>
      <c r="N259" s="500"/>
      <c r="O259" s="482"/>
      <c r="P259" s="501"/>
      <c r="Q259" s="501"/>
      <c r="S259" s="177"/>
      <c r="Z259" s="567"/>
    </row>
    <row r="260" spans="1:37" ht="7.35" customHeight="1">
      <c r="C260" s="10"/>
      <c r="D260" s="211"/>
      <c r="E260" s="10"/>
      <c r="F260" s="209"/>
      <c r="G260" s="211"/>
      <c r="H260" s="207"/>
      <c r="I260" s="212"/>
      <c r="J260" s="231"/>
      <c r="K260" s="502"/>
      <c r="L260" s="502"/>
      <c r="M260" s="482"/>
      <c r="N260" s="482"/>
      <c r="O260" s="482"/>
      <c r="P260" s="485"/>
      <c r="Q260" s="485"/>
      <c r="S260" s="177"/>
      <c r="Z260" s="567"/>
    </row>
    <row r="261" spans="1:37" ht="12.75" customHeight="1">
      <c r="B261" s="145" t="s">
        <v>189</v>
      </c>
      <c r="C261" s="163"/>
      <c r="D261" s="164"/>
      <c r="E261" s="163"/>
      <c r="F261" s="235"/>
      <c r="G261" s="164"/>
      <c r="H261" s="149"/>
      <c r="I261" s="149" t="s">
        <v>13</v>
      </c>
      <c r="J261" s="185"/>
      <c r="K261" s="481">
        <f t="shared" ref="K261:M261" si="98">SUM(K262:K276)</f>
        <v>0</v>
      </c>
      <c r="L261" s="481">
        <f t="shared" si="98"/>
        <v>0</v>
      </c>
      <c r="M261" s="489">
        <f t="shared" si="98"/>
        <v>0</v>
      </c>
      <c r="N261" s="489">
        <f>SUM(N262:N277)</f>
        <v>0</v>
      </c>
      <c r="O261" s="489">
        <f>SUM(O262:O277)</f>
        <v>0</v>
      </c>
      <c r="P261" s="489">
        <f>SUM(P262:P277)</f>
        <v>0</v>
      </c>
      <c r="Q261" s="489">
        <f>SUM(Q262:Q277)</f>
        <v>0</v>
      </c>
      <c r="R261" s="151"/>
      <c r="S261" s="177"/>
      <c r="Z261" s="567"/>
    </row>
    <row r="262" spans="1:37" ht="12.75" customHeight="1">
      <c r="B262" s="30"/>
      <c r="C262" s="138" t="s">
        <v>23</v>
      </c>
      <c r="D262" s="139" t="s">
        <v>123</v>
      </c>
      <c r="E262" s="138" t="s">
        <v>135</v>
      </c>
      <c r="F262" s="48"/>
      <c r="G262" s="157" t="s">
        <v>65</v>
      </c>
      <c r="H262" s="46" t="s">
        <v>142</v>
      </c>
      <c r="I262" s="46" t="s">
        <v>143</v>
      </c>
      <c r="J262" s="210"/>
      <c r="K262" s="499"/>
      <c r="L262" s="499"/>
      <c r="M262" s="500" t="s">
        <v>34</v>
      </c>
      <c r="N262" s="500"/>
      <c r="O262" s="482"/>
      <c r="P262" s="501"/>
      <c r="Q262" s="501"/>
      <c r="S262" s="190" t="s">
        <v>122</v>
      </c>
      <c r="T262" s="191" t="s">
        <v>123</v>
      </c>
      <c r="U262" s="192" t="s">
        <v>124</v>
      </c>
      <c r="V262" s="193" t="s">
        <v>48</v>
      </c>
      <c r="W262" s="194" t="s">
        <v>125</v>
      </c>
      <c r="X262" s="195" t="s">
        <v>126</v>
      </c>
      <c r="Y262" s="196" t="s">
        <v>127</v>
      </c>
      <c r="Z262" s="575" t="s">
        <v>128</v>
      </c>
    </row>
    <row r="263" spans="1:37" ht="12.75" customHeight="1">
      <c r="A263" s="1">
        <v>24300</v>
      </c>
      <c r="B263" s="15" t="s">
        <v>704</v>
      </c>
      <c r="C263" s="211">
        <v>0</v>
      </c>
      <c r="D263" s="211">
        <v>0</v>
      </c>
      <c r="E263" s="211">
        <v>0</v>
      </c>
      <c r="F263" s="234"/>
      <c r="G263" s="211">
        <f>C263+D263+E263</f>
        <v>0</v>
      </c>
      <c r="H263" s="237">
        <v>0</v>
      </c>
      <c r="I263" s="207">
        <f>ROUND(($H263*108.33%)*2,1)/2</f>
        <v>0</v>
      </c>
      <c r="J263" s="154"/>
      <c r="K263" s="438"/>
      <c r="L263" s="438">
        <f>ROUND((G263*I263)*2,1)/2</f>
        <v>0</v>
      </c>
      <c r="M263" s="482">
        <f t="shared" ref="M263:M272" si="99">K263+L263</f>
        <v>0</v>
      </c>
      <c r="N263" s="500"/>
      <c r="O263" s="482"/>
      <c r="P263" s="501"/>
      <c r="Q263" s="501"/>
      <c r="S263" s="177"/>
      <c r="T263" s="44">
        <f>$AA$123</f>
        <v>0</v>
      </c>
      <c r="U263" s="44">
        <f>$AA$124</f>
        <v>0</v>
      </c>
      <c r="V263" s="44">
        <f>$AA$125</f>
        <v>0</v>
      </c>
      <c r="W263" s="44">
        <f>$AA$126</f>
        <v>0</v>
      </c>
      <c r="X263" s="44">
        <v>0</v>
      </c>
      <c r="Y263" s="48">
        <v>0</v>
      </c>
      <c r="Z263" s="567">
        <f t="shared" ref="Z263:Z272" si="100">X263*Y263</f>
        <v>0</v>
      </c>
      <c r="AK263" s="144"/>
    </row>
    <row r="264" spans="1:37" ht="12.75" customHeight="1">
      <c r="A264" s="1">
        <f>A263+1</f>
        <v>24301</v>
      </c>
      <c r="B264" s="15" t="s">
        <v>703</v>
      </c>
      <c r="C264" s="211">
        <v>0</v>
      </c>
      <c r="D264" s="211">
        <v>0</v>
      </c>
      <c r="E264" s="211">
        <v>0</v>
      </c>
      <c r="F264" s="234"/>
      <c r="G264" s="211">
        <f>C264+D264+E264</f>
        <v>0</v>
      </c>
      <c r="H264" s="237">
        <v>0</v>
      </c>
      <c r="I264" s="207">
        <f t="shared" ref="I264:I272" si="101">ROUND(($H264*108.33%)*2,1)/2</f>
        <v>0</v>
      </c>
      <c r="J264" s="154"/>
      <c r="K264" s="438"/>
      <c r="L264" s="438">
        <f t="shared" ref="L264:L272" si="102">ROUND((G264*I264)*2,1)/2</f>
        <v>0</v>
      </c>
      <c r="M264" s="482">
        <f t="shared" si="99"/>
        <v>0</v>
      </c>
      <c r="N264" s="500"/>
      <c r="O264" s="482"/>
      <c r="P264" s="501"/>
      <c r="Q264" s="501"/>
      <c r="S264" s="177"/>
      <c r="Z264" s="567"/>
      <c r="AK264" s="144"/>
    </row>
    <row r="265" spans="1:37" ht="12.75" customHeight="1">
      <c r="A265" s="1">
        <f>A264+1</f>
        <v>24302</v>
      </c>
      <c r="B265" s="15" t="s">
        <v>660</v>
      </c>
      <c r="C265" s="211">
        <v>0</v>
      </c>
      <c r="D265" s="211">
        <v>0</v>
      </c>
      <c r="E265" s="211">
        <v>0</v>
      </c>
      <c r="F265" s="209"/>
      <c r="G265" s="211">
        <f t="shared" ref="G265:G267" si="103">C265+D265+E265</f>
        <v>0</v>
      </c>
      <c r="H265" s="237">
        <v>0</v>
      </c>
      <c r="I265" s="207">
        <f t="shared" si="101"/>
        <v>0</v>
      </c>
      <c r="J265" s="154"/>
      <c r="K265" s="438"/>
      <c r="L265" s="438">
        <f t="shared" si="102"/>
        <v>0</v>
      </c>
      <c r="M265" s="482">
        <f t="shared" si="99"/>
        <v>0</v>
      </c>
      <c r="N265" s="500"/>
      <c r="O265" s="482"/>
      <c r="P265" s="501"/>
      <c r="Q265" s="501"/>
      <c r="S265" s="177"/>
      <c r="W265" s="15"/>
      <c r="Z265" s="567">
        <f t="shared" si="100"/>
        <v>0</v>
      </c>
    </row>
    <row r="266" spans="1:37" ht="12.75" customHeight="1">
      <c r="A266" s="1">
        <f>A265+1</f>
        <v>24303</v>
      </c>
      <c r="B266" s="15" t="s">
        <v>708</v>
      </c>
      <c r="C266" s="211">
        <v>0</v>
      </c>
      <c r="D266" s="211">
        <v>0</v>
      </c>
      <c r="E266" s="211">
        <v>0</v>
      </c>
      <c r="F266" s="209"/>
      <c r="G266" s="211">
        <f t="shared" si="103"/>
        <v>0</v>
      </c>
      <c r="H266" s="237">
        <v>0</v>
      </c>
      <c r="I266" s="207">
        <f t="shared" si="101"/>
        <v>0</v>
      </c>
      <c r="J266" s="154"/>
      <c r="K266" s="438"/>
      <c r="L266" s="438">
        <f>ROUND((G266*I266)*2,1)/2</f>
        <v>0</v>
      </c>
      <c r="M266" s="482">
        <f t="shared" si="99"/>
        <v>0</v>
      </c>
      <c r="N266" s="500"/>
      <c r="O266" s="482"/>
      <c r="P266" s="501"/>
      <c r="Q266" s="501"/>
      <c r="S266" s="177"/>
      <c r="W266" s="15"/>
      <c r="Z266" s="567"/>
    </row>
    <row r="267" spans="1:37" ht="12.75" customHeight="1">
      <c r="A267" s="1">
        <f>A266+1</f>
        <v>24304</v>
      </c>
      <c r="B267" s="15" t="s">
        <v>670</v>
      </c>
      <c r="C267" s="211">
        <v>0</v>
      </c>
      <c r="D267" s="211">
        <v>0</v>
      </c>
      <c r="E267" s="211">
        <v>0</v>
      </c>
      <c r="F267" s="209"/>
      <c r="G267" s="211">
        <f t="shared" si="103"/>
        <v>0</v>
      </c>
      <c r="H267" s="237">
        <v>0</v>
      </c>
      <c r="I267" s="207">
        <f>ROUND(($H267*108.33%)*2,1)/2</f>
        <v>0</v>
      </c>
      <c r="J267" s="154"/>
      <c r="K267" s="438"/>
      <c r="L267" s="438">
        <f t="shared" si="102"/>
        <v>0</v>
      </c>
      <c r="M267" s="482">
        <f t="shared" si="99"/>
        <v>0</v>
      </c>
      <c r="N267" s="500"/>
      <c r="O267" s="482"/>
      <c r="P267" s="501"/>
      <c r="Q267" s="501"/>
      <c r="S267" s="177"/>
      <c r="W267" s="15"/>
      <c r="Z267" s="567"/>
    </row>
    <row r="268" spans="1:37" ht="12.75" customHeight="1">
      <c r="A268" s="1">
        <f>A267+1</f>
        <v>24305</v>
      </c>
      <c r="B268" s="15" t="s">
        <v>705</v>
      </c>
      <c r="C268" s="211">
        <v>0</v>
      </c>
      <c r="D268" s="211">
        <v>0</v>
      </c>
      <c r="E268" s="211">
        <v>0</v>
      </c>
      <c r="F268" s="209"/>
      <c r="G268" s="211">
        <f>C268+D268+E268</f>
        <v>0</v>
      </c>
      <c r="H268" s="237">
        <v>0</v>
      </c>
      <c r="I268" s="207">
        <f t="shared" si="101"/>
        <v>0</v>
      </c>
      <c r="J268" s="154"/>
      <c r="K268" s="438"/>
      <c r="L268" s="438">
        <f t="shared" si="102"/>
        <v>0</v>
      </c>
      <c r="M268" s="482">
        <f t="shared" si="99"/>
        <v>0</v>
      </c>
      <c r="N268" s="500"/>
      <c r="O268" s="482"/>
      <c r="P268" s="501"/>
      <c r="Q268" s="501"/>
      <c r="S268" s="177"/>
      <c r="W268" s="15"/>
      <c r="Z268" s="567">
        <f t="shared" si="100"/>
        <v>0</v>
      </c>
    </row>
    <row r="269" spans="1:37" ht="12.75" customHeight="1">
      <c r="A269" s="1">
        <f t="shared" ref="A269:A272" si="104">A268+1</f>
        <v>24306</v>
      </c>
      <c r="B269" s="15" t="s">
        <v>706</v>
      </c>
      <c r="C269" s="211"/>
      <c r="D269" s="211"/>
      <c r="E269" s="211"/>
      <c r="F269" s="222" t="s">
        <v>168</v>
      </c>
      <c r="G269" s="10">
        <v>0</v>
      </c>
      <c r="H269" s="237">
        <v>0</v>
      </c>
      <c r="I269" s="207">
        <f t="shared" si="101"/>
        <v>0</v>
      </c>
      <c r="J269" s="154"/>
      <c r="K269" s="438"/>
      <c r="L269" s="438">
        <f t="shared" si="102"/>
        <v>0</v>
      </c>
      <c r="M269" s="482">
        <f t="shared" si="99"/>
        <v>0</v>
      </c>
      <c r="N269" s="500"/>
      <c r="O269" s="482"/>
      <c r="P269" s="501"/>
      <c r="Q269" s="501"/>
      <c r="S269" s="177"/>
      <c r="Z269" s="567">
        <f t="shared" si="100"/>
        <v>0</v>
      </c>
    </row>
    <row r="270" spans="1:37" ht="12.75" customHeight="1">
      <c r="A270" s="1">
        <f t="shared" si="104"/>
        <v>24307</v>
      </c>
      <c r="B270" s="15" t="s">
        <v>669</v>
      </c>
      <c r="C270" s="211">
        <v>0</v>
      </c>
      <c r="D270" s="211">
        <v>0</v>
      </c>
      <c r="E270" s="211">
        <v>0</v>
      </c>
      <c r="F270" s="222"/>
      <c r="G270" s="211">
        <f>C270+D270+E270</f>
        <v>0</v>
      </c>
      <c r="H270" s="237">
        <v>0</v>
      </c>
      <c r="I270" s="207">
        <f>ROUND(($H270*108.33%)*2,1)/2</f>
        <v>0</v>
      </c>
      <c r="J270" s="154"/>
      <c r="K270" s="438"/>
      <c r="L270" s="438">
        <f t="shared" si="102"/>
        <v>0</v>
      </c>
      <c r="M270" s="482">
        <f t="shared" si="99"/>
        <v>0</v>
      </c>
      <c r="N270" s="500"/>
      <c r="O270" s="482"/>
      <c r="P270" s="501"/>
      <c r="Q270" s="501"/>
      <c r="S270" s="177"/>
      <c r="Z270" s="567"/>
    </row>
    <row r="271" spans="1:37" ht="12.75" customHeight="1">
      <c r="A271" s="1">
        <f t="shared" si="104"/>
        <v>24308</v>
      </c>
      <c r="B271" s="15" t="s">
        <v>680</v>
      </c>
      <c r="C271" s="211">
        <v>0</v>
      </c>
      <c r="D271" s="211">
        <v>0</v>
      </c>
      <c r="E271" s="211">
        <v>0</v>
      </c>
      <c r="F271" s="222"/>
      <c r="G271" s="211">
        <f>C271+D271+E271</f>
        <v>0</v>
      </c>
      <c r="H271" s="237">
        <v>0</v>
      </c>
      <c r="I271" s="207">
        <f>ROUND(($H271*108.33%)*2,1)/2</f>
        <v>0</v>
      </c>
      <c r="J271" s="154"/>
      <c r="K271" s="438"/>
      <c r="L271" s="438">
        <f t="shared" si="102"/>
        <v>0</v>
      </c>
      <c r="M271" s="482">
        <f t="shared" si="99"/>
        <v>0</v>
      </c>
      <c r="N271" s="500"/>
      <c r="O271" s="482"/>
      <c r="P271" s="501"/>
      <c r="Q271" s="501"/>
      <c r="S271" s="177"/>
      <c r="Z271" s="567"/>
    </row>
    <row r="272" spans="1:37" ht="12.75" customHeight="1">
      <c r="A272" s="1">
        <f t="shared" si="104"/>
        <v>24309</v>
      </c>
      <c r="B272" s="15" t="s">
        <v>599</v>
      </c>
      <c r="C272" s="211">
        <v>0</v>
      </c>
      <c r="D272" s="211">
        <v>0</v>
      </c>
      <c r="E272" s="211">
        <v>0</v>
      </c>
      <c r="F272" s="222"/>
      <c r="G272" s="211">
        <f>C272+D272+E272</f>
        <v>0</v>
      </c>
      <c r="H272" s="237">
        <v>0</v>
      </c>
      <c r="I272" s="207">
        <f t="shared" si="101"/>
        <v>0</v>
      </c>
      <c r="J272" s="154"/>
      <c r="K272" s="438"/>
      <c r="L272" s="438">
        <f t="shared" si="102"/>
        <v>0</v>
      </c>
      <c r="M272" s="482">
        <f t="shared" si="99"/>
        <v>0</v>
      </c>
      <c r="N272" s="500"/>
      <c r="O272" s="482"/>
      <c r="P272" s="501"/>
      <c r="Q272" s="501"/>
      <c r="S272" s="177"/>
      <c r="Z272" s="567">
        <f t="shared" si="100"/>
        <v>0</v>
      </c>
    </row>
    <row r="273" spans="1:39" ht="12.75" customHeight="1">
      <c r="C273" s="211"/>
      <c r="D273" s="211"/>
      <c r="E273" s="211"/>
      <c r="F273" s="222"/>
      <c r="G273" s="211"/>
      <c r="H273" s="237"/>
      <c r="I273" s="207"/>
      <c r="J273" s="154"/>
      <c r="K273" s="438"/>
      <c r="L273" s="438"/>
      <c r="M273" s="482"/>
      <c r="N273" s="500"/>
      <c r="O273" s="482"/>
      <c r="P273" s="501"/>
      <c r="Q273" s="501"/>
      <c r="S273" s="177"/>
      <c r="Z273" s="567"/>
    </row>
    <row r="274" spans="1:39" ht="12.75" customHeight="1">
      <c r="A274" s="1">
        <v>24319</v>
      </c>
      <c r="B274" s="15" t="s">
        <v>190</v>
      </c>
      <c r="C274" s="211">
        <f>$G$24</f>
        <v>0</v>
      </c>
      <c r="D274" s="211" t="s">
        <v>20</v>
      </c>
      <c r="E274" s="10" t="s">
        <v>157</v>
      </c>
      <c r="F274" s="209">
        <f>SUM(L262:L272)</f>
        <v>0</v>
      </c>
      <c r="G274" s="211" t="s">
        <v>158</v>
      </c>
      <c r="H274" s="207"/>
      <c r="I274" s="242"/>
      <c r="J274" s="154"/>
      <c r="K274" s="438"/>
      <c r="L274" s="438">
        <f>ROUND((F274*C274%)*2,1)/2</f>
        <v>0</v>
      </c>
      <c r="M274" s="482">
        <f t="shared" ref="M274:M275" si="105">K274+L274</f>
        <v>0</v>
      </c>
      <c r="N274" s="500"/>
      <c r="O274" s="482"/>
      <c r="P274" s="501"/>
      <c r="Q274" s="501"/>
      <c r="S274" s="177"/>
      <c r="Z274" s="567"/>
    </row>
    <row r="275" spans="1:39" ht="12.75" customHeight="1">
      <c r="B275" s="15" t="s">
        <v>191</v>
      </c>
      <c r="C275" s="211">
        <f>$G$24</f>
        <v>0</v>
      </c>
      <c r="D275" s="211" t="s">
        <v>20</v>
      </c>
      <c r="E275" s="10" t="s">
        <v>157</v>
      </c>
      <c r="F275" s="209">
        <f>SUM(K262:K272)</f>
        <v>0</v>
      </c>
      <c r="G275" s="211" t="s">
        <v>158</v>
      </c>
      <c r="H275" s="207"/>
      <c r="I275" s="242"/>
      <c r="J275" s="154"/>
      <c r="K275" s="438">
        <f>ROUND((F275*C275%)*2,1)/2</f>
        <v>0</v>
      </c>
      <c r="L275" s="438"/>
      <c r="M275" s="482">
        <f t="shared" si="105"/>
        <v>0</v>
      </c>
      <c r="N275" s="500"/>
      <c r="O275" s="482"/>
      <c r="P275" s="501"/>
      <c r="Q275" s="501"/>
      <c r="S275" s="177"/>
      <c r="Z275" s="567"/>
    </row>
    <row r="276" spans="1:39" ht="12.75" customHeight="1">
      <c r="C276" s="10"/>
      <c r="D276" s="211"/>
      <c r="E276" s="10"/>
      <c r="F276" s="209"/>
      <c r="G276" s="211"/>
      <c r="H276" s="207"/>
      <c r="I276" s="242"/>
      <c r="J276" s="210"/>
      <c r="K276" s="499"/>
      <c r="L276" s="499"/>
      <c r="M276" s="482"/>
      <c r="N276" s="482"/>
      <c r="O276" s="482"/>
      <c r="P276" s="485"/>
      <c r="Q276" s="485"/>
      <c r="S276" s="177"/>
      <c r="Z276" s="567"/>
    </row>
    <row r="277" spans="1:39" ht="12.75" customHeight="1">
      <c r="C277" s="10"/>
      <c r="D277" s="211"/>
      <c r="E277" s="10"/>
      <c r="F277" s="209"/>
      <c r="G277" s="211"/>
      <c r="H277" s="207"/>
      <c r="I277" s="242"/>
      <c r="J277" s="210"/>
      <c r="K277" s="502"/>
      <c r="L277" s="502"/>
      <c r="M277" s="505"/>
      <c r="N277" s="505"/>
      <c r="O277" s="482"/>
      <c r="P277" s="506"/>
      <c r="Q277" s="506"/>
      <c r="S277" s="177"/>
      <c r="Z277" s="567"/>
    </row>
    <row r="278" spans="1:39" s="30" customFormat="1" ht="12.75" customHeight="1">
      <c r="A278" s="1"/>
      <c r="B278" s="145" t="s">
        <v>192</v>
      </c>
      <c r="C278" s="163"/>
      <c r="D278" s="164"/>
      <c r="E278" s="163"/>
      <c r="F278" s="235"/>
      <c r="G278" s="164"/>
      <c r="H278" s="149"/>
      <c r="I278" s="149" t="s">
        <v>13</v>
      </c>
      <c r="J278" s="185"/>
      <c r="K278" s="481">
        <f>SUM(K279:K292)</f>
        <v>0</v>
      </c>
      <c r="L278" s="481">
        <f t="shared" ref="L278:P278" si="106">SUM(L279:L292)</f>
        <v>0</v>
      </c>
      <c r="M278" s="489">
        <f t="shared" si="106"/>
        <v>0</v>
      </c>
      <c r="N278" s="489">
        <f t="shared" si="106"/>
        <v>0</v>
      </c>
      <c r="O278" s="489">
        <f t="shared" si="106"/>
        <v>0</v>
      </c>
      <c r="P278" s="489">
        <f t="shared" si="106"/>
        <v>0</v>
      </c>
      <c r="Q278" s="489">
        <f>SUM(Q279:Q292)</f>
        <v>0</v>
      </c>
      <c r="R278" s="151"/>
      <c r="S278" s="177"/>
      <c r="T278" s="44"/>
      <c r="U278" s="44"/>
      <c r="V278" s="44"/>
      <c r="W278" s="44"/>
      <c r="X278" s="44"/>
      <c r="Y278" s="48"/>
      <c r="Z278" s="567"/>
      <c r="AA278" s="366"/>
      <c r="AB278" s="14"/>
      <c r="AC278" s="15"/>
      <c r="AD278" s="16"/>
      <c r="AE278" s="16"/>
      <c r="AF278" s="15"/>
      <c r="AG278" s="15"/>
      <c r="AH278" s="15"/>
      <c r="AI278" s="15"/>
      <c r="AJ278" s="17"/>
      <c r="AK278" s="17"/>
      <c r="AL278" s="51"/>
      <c r="AM278" s="19"/>
    </row>
    <row r="279" spans="1:39" ht="12.75" customHeight="1">
      <c r="B279" s="30"/>
      <c r="C279" s="138" t="s">
        <v>23</v>
      </c>
      <c r="D279" s="139" t="s">
        <v>123</v>
      </c>
      <c r="E279" s="138" t="s">
        <v>135</v>
      </c>
      <c r="F279" s="48"/>
      <c r="G279" s="157" t="s">
        <v>65</v>
      </c>
      <c r="H279" s="46" t="s">
        <v>142</v>
      </c>
      <c r="I279" s="46" t="s">
        <v>143</v>
      </c>
      <c r="J279" s="210"/>
      <c r="K279" s="499"/>
      <c r="L279" s="499"/>
      <c r="M279" s="500" t="s">
        <v>34</v>
      </c>
      <c r="N279" s="500"/>
      <c r="O279" s="482"/>
      <c r="P279" s="501"/>
      <c r="Q279" s="501"/>
      <c r="S279" s="190" t="s">
        <v>122</v>
      </c>
      <c r="T279" s="191" t="s">
        <v>123</v>
      </c>
      <c r="U279" s="192" t="s">
        <v>124</v>
      </c>
      <c r="V279" s="193" t="s">
        <v>48</v>
      </c>
      <c r="W279" s="194" t="s">
        <v>125</v>
      </c>
      <c r="X279" s="195" t="s">
        <v>126</v>
      </c>
      <c r="Y279" s="196" t="s">
        <v>127</v>
      </c>
      <c r="Z279" s="575" t="s">
        <v>128</v>
      </c>
      <c r="AJ279" s="242"/>
      <c r="AK279" s="144"/>
    </row>
    <row r="280" spans="1:39" ht="12.75" customHeight="1">
      <c r="A280" s="1">
        <v>24400</v>
      </c>
      <c r="B280" s="15" t="s">
        <v>702</v>
      </c>
      <c r="C280" s="211">
        <v>0</v>
      </c>
      <c r="D280" s="211">
        <v>0</v>
      </c>
      <c r="E280" s="211">
        <v>0</v>
      </c>
      <c r="F280" s="234"/>
      <c r="G280" s="211">
        <f>C280+D280+E280</f>
        <v>0</v>
      </c>
      <c r="H280" s="237">
        <v>0</v>
      </c>
      <c r="I280" s="207">
        <f>ROUND(($H280*108.33%)*2,1)/2</f>
        <v>0</v>
      </c>
      <c r="J280" s="154"/>
      <c r="K280" s="438"/>
      <c r="L280" s="438">
        <f>ROUND((G280*I280)*2,1)/2</f>
        <v>0</v>
      </c>
      <c r="M280" s="482">
        <f>K280+L280</f>
        <v>0</v>
      </c>
      <c r="N280" s="500"/>
      <c r="O280" s="482"/>
      <c r="P280" s="501"/>
      <c r="Q280" s="501"/>
      <c r="S280" s="177"/>
      <c r="T280" s="44">
        <f>$AA$123</f>
        <v>0</v>
      </c>
      <c r="U280" s="44">
        <f>$AA$124</f>
        <v>0</v>
      </c>
      <c r="V280" s="44">
        <f>$AA$125</f>
        <v>0</v>
      </c>
      <c r="W280" s="44">
        <f>$AA$126</f>
        <v>0</v>
      </c>
      <c r="X280" s="44">
        <v>0</v>
      </c>
      <c r="Y280" s="48">
        <v>0</v>
      </c>
      <c r="Z280" s="567">
        <f>X280*Y280</f>
        <v>0</v>
      </c>
      <c r="AK280" s="144"/>
    </row>
    <row r="281" spans="1:39" ht="12.75" customHeight="1">
      <c r="A281" s="1">
        <f>A280+1</f>
        <v>24401</v>
      </c>
      <c r="B281" s="15" t="s">
        <v>668</v>
      </c>
      <c r="C281" s="211">
        <v>0</v>
      </c>
      <c r="D281" s="211">
        <v>0</v>
      </c>
      <c r="E281" s="211">
        <v>0</v>
      </c>
      <c r="F281" s="222"/>
      <c r="G281" s="211">
        <f t="shared" ref="G281:G288" si="107">C281+D281+E281</f>
        <v>0</v>
      </c>
      <c r="H281" s="237">
        <v>0</v>
      </c>
      <c r="I281" s="207">
        <f t="shared" ref="I281:I288" si="108">ROUND(($H281*108.33%)*2,1)/2</f>
        <v>0</v>
      </c>
      <c r="J281" s="154"/>
      <c r="K281" s="438"/>
      <c r="L281" s="438">
        <f t="shared" ref="L281:L288" si="109">ROUND((G281*I281)*2,1)/2</f>
        <v>0</v>
      </c>
      <c r="M281" s="482">
        <f t="shared" ref="M281:M288" si="110">K281+L281</f>
        <v>0</v>
      </c>
      <c r="N281" s="500"/>
      <c r="O281" s="482"/>
      <c r="P281" s="501"/>
      <c r="Q281" s="501"/>
      <c r="S281" s="177"/>
      <c r="W281" s="15"/>
      <c r="Z281" s="567">
        <f t="shared" ref="Z281:Z288" si="111">X281*Y281</f>
        <v>0</v>
      </c>
      <c r="AK281" s="144"/>
    </row>
    <row r="282" spans="1:39" ht="12.75" customHeight="1">
      <c r="A282" s="1">
        <f>A281+1</f>
        <v>24402</v>
      </c>
      <c r="B282" s="15" t="s">
        <v>661</v>
      </c>
      <c r="C282" s="211">
        <v>0</v>
      </c>
      <c r="D282" s="211">
        <v>0</v>
      </c>
      <c r="E282" s="211">
        <v>0</v>
      </c>
      <c r="F282" s="222"/>
      <c r="G282" s="211">
        <f t="shared" si="107"/>
        <v>0</v>
      </c>
      <c r="H282" s="237">
        <v>0</v>
      </c>
      <c r="I282" s="207">
        <f t="shared" si="108"/>
        <v>0</v>
      </c>
      <c r="J282" s="154"/>
      <c r="K282" s="438"/>
      <c r="L282" s="438">
        <f t="shared" si="109"/>
        <v>0</v>
      </c>
      <c r="M282" s="482">
        <f t="shared" si="110"/>
        <v>0</v>
      </c>
      <c r="N282" s="500"/>
      <c r="O282" s="482"/>
      <c r="P282" s="501"/>
      <c r="Q282" s="501"/>
      <c r="S282" s="177"/>
      <c r="W282" s="15"/>
      <c r="Z282" s="567"/>
      <c r="AK282" s="144"/>
    </row>
    <row r="283" spans="1:39" ht="12.75" customHeight="1">
      <c r="A283" s="1">
        <f t="shared" ref="A283:A288" si="112">A282+1</f>
        <v>24403</v>
      </c>
      <c r="B283" s="15" t="s">
        <v>696</v>
      </c>
      <c r="C283" s="211">
        <v>0</v>
      </c>
      <c r="D283" s="211">
        <v>0</v>
      </c>
      <c r="E283" s="211">
        <v>0</v>
      </c>
      <c r="F283" s="222"/>
      <c r="G283" s="211">
        <f t="shared" si="107"/>
        <v>0</v>
      </c>
      <c r="H283" s="237">
        <v>0</v>
      </c>
      <c r="I283" s="207">
        <f t="shared" si="108"/>
        <v>0</v>
      </c>
      <c r="J283" s="154"/>
      <c r="K283" s="438"/>
      <c r="L283" s="438">
        <f t="shared" si="109"/>
        <v>0</v>
      </c>
      <c r="M283" s="482">
        <f t="shared" si="110"/>
        <v>0</v>
      </c>
      <c r="N283" s="500"/>
      <c r="O283" s="482"/>
      <c r="P283" s="501"/>
      <c r="Q283" s="501"/>
      <c r="S283" s="177"/>
      <c r="W283" s="15"/>
      <c r="Z283" s="567"/>
      <c r="AK283" s="144"/>
    </row>
    <row r="284" spans="1:39" ht="12.75" customHeight="1">
      <c r="A284" s="1">
        <f t="shared" si="112"/>
        <v>24404</v>
      </c>
      <c r="B284" s="15" t="s">
        <v>662</v>
      </c>
      <c r="C284" s="211">
        <v>0</v>
      </c>
      <c r="D284" s="211">
        <v>0</v>
      </c>
      <c r="E284" s="211">
        <v>0</v>
      </c>
      <c r="F284" s="222"/>
      <c r="G284" s="211">
        <f t="shared" si="107"/>
        <v>0</v>
      </c>
      <c r="H284" s="237">
        <v>0</v>
      </c>
      <c r="I284" s="207">
        <f t="shared" si="108"/>
        <v>0</v>
      </c>
      <c r="J284" s="154"/>
      <c r="K284" s="438"/>
      <c r="L284" s="438">
        <f t="shared" si="109"/>
        <v>0</v>
      </c>
      <c r="M284" s="482">
        <f t="shared" si="110"/>
        <v>0</v>
      </c>
      <c r="N284" s="500"/>
      <c r="O284" s="482"/>
      <c r="P284" s="501"/>
      <c r="Q284" s="501"/>
      <c r="S284" s="177"/>
      <c r="W284" s="15"/>
      <c r="Z284" s="567"/>
      <c r="AK284" s="144"/>
    </row>
    <row r="285" spans="1:39" ht="12.75" customHeight="1">
      <c r="A285" s="1">
        <f t="shared" si="112"/>
        <v>24405</v>
      </c>
      <c r="B285" s="15" t="s">
        <v>663</v>
      </c>
      <c r="C285" s="211">
        <v>0</v>
      </c>
      <c r="D285" s="211">
        <v>0</v>
      </c>
      <c r="E285" s="211">
        <v>0</v>
      </c>
      <c r="F285" s="209"/>
      <c r="G285" s="211">
        <f t="shared" si="107"/>
        <v>0</v>
      </c>
      <c r="H285" s="237">
        <v>0</v>
      </c>
      <c r="I285" s="207">
        <f t="shared" si="108"/>
        <v>0</v>
      </c>
      <c r="J285" s="154"/>
      <c r="K285" s="438"/>
      <c r="L285" s="438">
        <f t="shared" si="109"/>
        <v>0</v>
      </c>
      <c r="M285" s="482">
        <f t="shared" si="110"/>
        <v>0</v>
      </c>
      <c r="N285" s="500"/>
      <c r="O285" s="482"/>
      <c r="P285" s="501"/>
      <c r="Q285" s="501"/>
      <c r="S285" s="177"/>
      <c r="W285" s="15"/>
      <c r="Z285" s="567">
        <f t="shared" si="111"/>
        <v>0</v>
      </c>
      <c r="AJ285" s="144"/>
      <c r="AK285" s="144"/>
    </row>
    <row r="286" spans="1:39" ht="12.75" customHeight="1">
      <c r="A286" s="1">
        <f t="shared" si="112"/>
        <v>24406</v>
      </c>
      <c r="B286" s="15" t="s">
        <v>194</v>
      </c>
      <c r="C286" s="211"/>
      <c r="D286" s="211"/>
      <c r="E286" s="211"/>
      <c r="F286" s="222" t="s">
        <v>168</v>
      </c>
      <c r="G286" s="10">
        <v>0</v>
      </c>
      <c r="H286" s="237">
        <v>0</v>
      </c>
      <c r="I286" s="207">
        <f t="shared" si="108"/>
        <v>0</v>
      </c>
      <c r="J286" s="154"/>
      <c r="K286" s="438"/>
      <c r="L286" s="438">
        <f t="shared" si="109"/>
        <v>0</v>
      </c>
      <c r="M286" s="482">
        <f t="shared" si="110"/>
        <v>0</v>
      </c>
      <c r="N286" s="500"/>
      <c r="O286" s="482"/>
      <c r="P286" s="501"/>
      <c r="Q286" s="501"/>
      <c r="S286" s="177"/>
      <c r="Z286" s="567">
        <f t="shared" si="111"/>
        <v>0</v>
      </c>
      <c r="AJ286" s="144"/>
      <c r="AK286" s="144"/>
    </row>
    <row r="287" spans="1:39" ht="12.75" customHeight="1">
      <c r="A287" s="1">
        <f t="shared" si="112"/>
        <v>24407</v>
      </c>
      <c r="B287" s="15" t="s">
        <v>604</v>
      </c>
      <c r="C287" s="211"/>
      <c r="D287" s="211"/>
      <c r="E287" s="211"/>
      <c r="F287" s="222" t="s">
        <v>168</v>
      </c>
      <c r="G287" s="10">
        <v>0</v>
      </c>
      <c r="H287" s="237">
        <v>0</v>
      </c>
      <c r="I287" s="207">
        <f t="shared" si="108"/>
        <v>0</v>
      </c>
      <c r="J287" s="154"/>
      <c r="K287" s="438"/>
      <c r="L287" s="438">
        <f t="shared" si="109"/>
        <v>0</v>
      </c>
      <c r="M287" s="482">
        <f t="shared" si="110"/>
        <v>0</v>
      </c>
      <c r="N287" s="500"/>
      <c r="O287" s="482"/>
      <c r="P287" s="501"/>
      <c r="Q287" s="501"/>
      <c r="S287" s="177"/>
      <c r="Z287" s="567">
        <f t="shared" si="111"/>
        <v>0</v>
      </c>
      <c r="AJ287" s="144"/>
      <c r="AK287" s="144"/>
    </row>
    <row r="288" spans="1:39" ht="12.75" customHeight="1">
      <c r="A288" s="1">
        <f t="shared" si="112"/>
        <v>24408</v>
      </c>
      <c r="B288" s="15" t="s">
        <v>599</v>
      </c>
      <c r="C288" s="211">
        <v>0</v>
      </c>
      <c r="D288" s="211">
        <v>0</v>
      </c>
      <c r="E288" s="211">
        <v>0</v>
      </c>
      <c r="F288" s="222"/>
      <c r="G288" s="211">
        <f t="shared" si="107"/>
        <v>0</v>
      </c>
      <c r="H288" s="237">
        <v>0</v>
      </c>
      <c r="I288" s="207">
        <f t="shared" si="108"/>
        <v>0</v>
      </c>
      <c r="J288" s="154"/>
      <c r="K288" s="438"/>
      <c r="L288" s="438">
        <f t="shared" si="109"/>
        <v>0</v>
      </c>
      <c r="M288" s="482">
        <f t="shared" si="110"/>
        <v>0</v>
      </c>
      <c r="N288" s="500"/>
      <c r="O288" s="482"/>
      <c r="P288" s="501"/>
      <c r="Q288" s="501"/>
      <c r="S288" s="177"/>
      <c r="Z288" s="567">
        <f t="shared" si="111"/>
        <v>0</v>
      </c>
      <c r="AJ288" s="144"/>
      <c r="AK288" s="144"/>
    </row>
    <row r="289" spans="1:41" ht="12.75" customHeight="1">
      <c r="C289" s="10"/>
      <c r="D289" s="211"/>
      <c r="E289" s="10"/>
      <c r="F289" s="209"/>
      <c r="G289" s="211"/>
      <c r="H289" s="207"/>
      <c r="I289" s="242"/>
      <c r="J289" s="210"/>
      <c r="K289" s="499"/>
      <c r="L289" s="499"/>
      <c r="M289" s="482"/>
      <c r="N289" s="500"/>
      <c r="O289" s="482"/>
      <c r="P289" s="501"/>
      <c r="Q289" s="501"/>
      <c r="S289" s="177"/>
      <c r="Z289" s="567"/>
      <c r="AJ289" s="144"/>
      <c r="AK289" s="144"/>
    </row>
    <row r="290" spans="1:41" ht="12.75" customHeight="1">
      <c r="A290" s="1">
        <v>24409</v>
      </c>
      <c r="B290" s="15" t="s">
        <v>195</v>
      </c>
      <c r="C290" s="211">
        <f>$G$24</f>
        <v>0</v>
      </c>
      <c r="D290" s="211" t="s">
        <v>20</v>
      </c>
      <c r="E290" s="10" t="s">
        <v>157</v>
      </c>
      <c r="F290" s="209">
        <f>SUM(L279:L289)</f>
        <v>0</v>
      </c>
      <c r="G290" s="211" t="s">
        <v>158</v>
      </c>
      <c r="H290" s="207"/>
      <c r="I290" s="242"/>
      <c r="J290" s="154"/>
      <c r="K290" s="507"/>
      <c r="L290" s="438">
        <f>ROUND((F290*C290%)*2,1)/2</f>
        <v>0</v>
      </c>
      <c r="M290" s="482">
        <f t="shared" ref="M290:M291" si="113">K290+L290</f>
        <v>0</v>
      </c>
      <c r="N290" s="500"/>
      <c r="O290" s="482"/>
      <c r="P290" s="501"/>
      <c r="Q290" s="501"/>
      <c r="S290" s="177"/>
      <c r="Z290" s="567"/>
      <c r="AJ290" s="144"/>
      <c r="AK290" s="144"/>
    </row>
    <row r="291" spans="1:41" ht="12.75" customHeight="1">
      <c r="B291" s="15" t="s">
        <v>196</v>
      </c>
      <c r="C291" s="211">
        <f>$G$24</f>
        <v>0</v>
      </c>
      <c r="D291" s="211" t="s">
        <v>20</v>
      </c>
      <c r="E291" s="10" t="s">
        <v>157</v>
      </c>
      <c r="F291" s="209">
        <f>SUM(K279:K289)</f>
        <v>0</v>
      </c>
      <c r="G291" s="211" t="s">
        <v>158</v>
      </c>
      <c r="H291" s="207"/>
      <c r="I291" s="212"/>
      <c r="J291" s="154"/>
      <c r="K291" s="507">
        <f>ROUND((F291*C291%)*2,1)/2</f>
        <v>0</v>
      </c>
      <c r="L291" s="438"/>
      <c r="M291" s="482">
        <f t="shared" si="113"/>
        <v>0</v>
      </c>
      <c r="N291" s="500"/>
      <c r="O291" s="500"/>
      <c r="P291" s="501"/>
      <c r="Q291" s="501"/>
      <c r="S291" s="177"/>
      <c r="Z291" s="567"/>
      <c r="AJ291" s="144"/>
      <c r="AK291" s="144"/>
    </row>
    <row r="292" spans="1:41" ht="12.75" customHeight="1">
      <c r="C292" s="10"/>
      <c r="D292" s="211"/>
      <c r="E292" s="10"/>
      <c r="F292" s="209"/>
      <c r="G292" s="211"/>
      <c r="H292" s="207"/>
      <c r="I292" s="212"/>
      <c r="J292" s="231"/>
      <c r="K292" s="512"/>
      <c r="L292" s="502"/>
      <c r="M292" s="482"/>
      <c r="N292" s="482"/>
      <c r="O292" s="482"/>
      <c r="P292" s="485"/>
      <c r="Q292" s="485"/>
      <c r="S292" s="177"/>
      <c r="Z292" s="567"/>
      <c r="AJ292" s="144"/>
      <c r="AK292" s="144"/>
    </row>
    <row r="293" spans="1:41" s="30" customFormat="1" ht="12.75" customHeight="1">
      <c r="A293" s="1"/>
      <c r="B293" s="145" t="s">
        <v>197</v>
      </c>
      <c r="C293" s="163"/>
      <c r="D293" s="164"/>
      <c r="E293" s="163"/>
      <c r="F293" s="235"/>
      <c r="G293" s="164"/>
      <c r="H293" s="149"/>
      <c r="I293" s="149" t="s">
        <v>13</v>
      </c>
      <c r="J293" s="185"/>
      <c r="K293" s="481">
        <f>SUM(K294:K302)</f>
        <v>0</v>
      </c>
      <c r="L293" s="481">
        <f t="shared" ref="L293:P293" si="114">SUM(L294:L302)</f>
        <v>0</v>
      </c>
      <c r="M293" s="496">
        <f t="shared" si="114"/>
        <v>0</v>
      </c>
      <c r="N293" s="496">
        <f t="shared" si="114"/>
        <v>0</v>
      </c>
      <c r="O293" s="496">
        <f t="shared" si="114"/>
        <v>0</v>
      </c>
      <c r="P293" s="496">
        <f t="shared" si="114"/>
        <v>0</v>
      </c>
      <c r="Q293" s="496">
        <f>SUM(Q294:Q302)</f>
        <v>0</v>
      </c>
      <c r="R293" s="151"/>
      <c r="S293" s="177"/>
      <c r="T293" s="44"/>
      <c r="U293" s="44"/>
      <c r="V293" s="44"/>
      <c r="W293" s="44"/>
      <c r="X293" s="44"/>
      <c r="Y293" s="48"/>
      <c r="Z293" s="567"/>
      <c r="AA293" s="366"/>
      <c r="AB293" s="14"/>
      <c r="AC293" s="15"/>
      <c r="AD293" s="16"/>
      <c r="AE293" s="16"/>
      <c r="AF293" s="15"/>
      <c r="AG293" s="15"/>
      <c r="AH293" s="15"/>
      <c r="AI293" s="15"/>
      <c r="AJ293" s="144"/>
      <c r="AK293" s="144"/>
      <c r="AL293" s="51"/>
      <c r="AM293" s="19"/>
    </row>
    <row r="294" spans="1:41" s="30" customFormat="1" ht="12.75" customHeight="1">
      <c r="A294" s="1"/>
      <c r="C294" s="138" t="s">
        <v>23</v>
      </c>
      <c r="D294" s="139" t="s">
        <v>123</v>
      </c>
      <c r="E294" s="138" t="s">
        <v>135</v>
      </c>
      <c r="F294" s="206"/>
      <c r="G294" s="157" t="s">
        <v>65</v>
      </c>
      <c r="H294" s="46" t="s">
        <v>142</v>
      </c>
      <c r="I294" s="46" t="s">
        <v>143</v>
      </c>
      <c r="J294" s="210"/>
      <c r="K294" s="499"/>
      <c r="L294" s="499"/>
      <c r="M294" s="500" t="s">
        <v>34</v>
      </c>
      <c r="N294" s="500"/>
      <c r="O294" s="482"/>
      <c r="P294" s="501"/>
      <c r="Q294" s="501"/>
      <c r="R294" s="51"/>
      <c r="S294" s="190" t="s">
        <v>122</v>
      </c>
      <c r="T294" s="191" t="s">
        <v>123</v>
      </c>
      <c r="U294" s="192" t="s">
        <v>124</v>
      </c>
      <c r="V294" s="193" t="s">
        <v>48</v>
      </c>
      <c r="W294" s="194" t="s">
        <v>125</v>
      </c>
      <c r="X294" s="195" t="s">
        <v>126</v>
      </c>
      <c r="Y294" s="196" t="s">
        <v>127</v>
      </c>
      <c r="Z294" s="575" t="s">
        <v>128</v>
      </c>
      <c r="AA294" s="366"/>
      <c r="AB294" s="14"/>
      <c r="AC294" s="15"/>
      <c r="AD294" s="16"/>
      <c r="AE294" s="16"/>
      <c r="AF294" s="15"/>
      <c r="AG294" s="15"/>
      <c r="AH294" s="15"/>
      <c r="AI294" s="15"/>
      <c r="AJ294" s="144"/>
      <c r="AK294" s="144"/>
      <c r="AL294" s="51"/>
      <c r="AM294" s="19"/>
    </row>
    <row r="295" spans="1:41" s="30" customFormat="1" ht="12.75" customHeight="1">
      <c r="A295" s="1">
        <v>25100</v>
      </c>
      <c r="B295" s="15" t="s">
        <v>605</v>
      </c>
      <c r="C295" s="211">
        <v>0</v>
      </c>
      <c r="D295" s="211">
        <v>0</v>
      </c>
      <c r="E295" s="211">
        <v>0</v>
      </c>
      <c r="F295" s="211"/>
      <c r="G295" s="211">
        <f>C295+D295+E295</f>
        <v>0</v>
      </c>
      <c r="H295" s="237">
        <v>0</v>
      </c>
      <c r="I295" s="207">
        <f>ROUND(($H295*108.33%)*2,1)/2</f>
        <v>0</v>
      </c>
      <c r="J295" s="154"/>
      <c r="K295" s="438"/>
      <c r="L295" s="438">
        <f>ROUND((G295*I295)*2,1)/2</f>
        <v>0</v>
      </c>
      <c r="M295" s="482">
        <f>K295+L295</f>
        <v>0</v>
      </c>
      <c r="N295" s="500"/>
      <c r="O295" s="482"/>
      <c r="P295" s="501"/>
      <c r="Q295" s="501"/>
      <c r="R295" s="245"/>
      <c r="S295" s="177"/>
      <c r="T295" s="44">
        <f>$AA$123</f>
        <v>0</v>
      </c>
      <c r="U295" s="44">
        <f>$AA$124</f>
        <v>0</v>
      </c>
      <c r="V295" s="44">
        <f>$AA$125</f>
        <v>0</v>
      </c>
      <c r="W295" s="44">
        <f>$AA$126</f>
        <v>0</v>
      </c>
      <c r="X295" s="44">
        <v>0</v>
      </c>
      <c r="Y295" s="48">
        <v>0</v>
      </c>
      <c r="Z295" s="567">
        <f>X295*Y295</f>
        <v>0</v>
      </c>
      <c r="AA295" s="366"/>
      <c r="AB295" s="14"/>
      <c r="AC295" s="15"/>
      <c r="AD295" s="16"/>
      <c r="AE295" s="16"/>
      <c r="AF295" s="15"/>
      <c r="AG295" s="15"/>
      <c r="AH295" s="15"/>
      <c r="AI295" s="15"/>
      <c r="AJ295" s="17"/>
      <c r="AK295" s="144"/>
      <c r="AL295" s="51"/>
      <c r="AM295" s="19"/>
      <c r="AO295" s="98"/>
    </row>
    <row r="296" spans="1:41" s="30" customFormat="1" ht="12.75" customHeight="1">
      <c r="A296" s="1">
        <f>A295+1</f>
        <v>25101</v>
      </c>
      <c r="B296" s="15" t="s">
        <v>667</v>
      </c>
      <c r="C296" s="211">
        <v>0</v>
      </c>
      <c r="D296" s="211">
        <v>0</v>
      </c>
      <c r="E296" s="211">
        <v>0</v>
      </c>
      <c r="F296" s="209"/>
      <c r="G296" s="211">
        <f>C296+D296+E296</f>
        <v>0</v>
      </c>
      <c r="H296" s="237">
        <v>0</v>
      </c>
      <c r="I296" s="207">
        <f>ROUND(($H296*108.33%)*2,1)/2</f>
        <v>0</v>
      </c>
      <c r="J296" s="154"/>
      <c r="K296" s="438"/>
      <c r="L296" s="438">
        <f>ROUND((G296*I296)*2,1)/2</f>
        <v>0</v>
      </c>
      <c r="M296" s="482">
        <f>K296+L296</f>
        <v>0</v>
      </c>
      <c r="N296" s="500"/>
      <c r="O296" s="482"/>
      <c r="P296" s="501"/>
      <c r="Q296" s="501"/>
      <c r="R296" s="245"/>
      <c r="S296" s="177"/>
      <c r="T296" s="44"/>
      <c r="U296" s="44"/>
      <c r="V296" s="44"/>
      <c r="W296" s="44"/>
      <c r="X296" s="44"/>
      <c r="Y296" s="48"/>
      <c r="Z296" s="567"/>
      <c r="AA296" s="366"/>
      <c r="AB296" s="14"/>
      <c r="AC296" s="15"/>
      <c r="AD296" s="16"/>
      <c r="AE296" s="16"/>
      <c r="AF296" s="15"/>
      <c r="AG296" s="15"/>
      <c r="AH296" s="15"/>
      <c r="AI296" s="15"/>
      <c r="AJ296" s="17"/>
      <c r="AK296" s="144"/>
      <c r="AL296" s="51"/>
      <c r="AM296" s="19"/>
      <c r="AO296" s="98"/>
    </row>
    <row r="297" spans="1:41" s="30" customFormat="1" ht="12.75" customHeight="1">
      <c r="A297" s="1">
        <f>A296+1</f>
        <v>25102</v>
      </c>
      <c r="B297" s="15" t="s">
        <v>198</v>
      </c>
      <c r="C297" s="211">
        <v>0</v>
      </c>
      <c r="D297" s="211">
        <v>0</v>
      </c>
      <c r="E297" s="211">
        <v>0</v>
      </c>
      <c r="F297" s="209"/>
      <c r="G297" s="211">
        <f>C297+D297+E297</f>
        <v>0</v>
      </c>
      <c r="H297" s="237">
        <v>0</v>
      </c>
      <c r="I297" s="207">
        <f>ROUND(($H297*108.33%)*2,1)/2</f>
        <v>0</v>
      </c>
      <c r="J297" s="154"/>
      <c r="K297" s="438"/>
      <c r="L297" s="438">
        <f>ROUND((G297*I297)*2,1)/2</f>
        <v>0</v>
      </c>
      <c r="M297" s="482">
        <f t="shared" ref="M297:M298" si="115">K297+L297</f>
        <v>0</v>
      </c>
      <c r="N297" s="500"/>
      <c r="O297" s="482"/>
      <c r="P297" s="501"/>
      <c r="Q297" s="501"/>
      <c r="R297" s="245"/>
      <c r="S297" s="177"/>
      <c r="T297" s="44"/>
      <c r="U297" s="44"/>
      <c r="V297" s="44"/>
      <c r="W297" s="44"/>
      <c r="X297" s="44"/>
      <c r="Y297" s="48"/>
      <c r="Z297" s="567">
        <f>X297*Y297</f>
        <v>0</v>
      </c>
      <c r="AA297" s="366"/>
      <c r="AB297" s="14"/>
      <c r="AC297" s="15"/>
      <c r="AD297" s="16"/>
      <c r="AE297" s="16"/>
      <c r="AF297" s="15"/>
      <c r="AG297" s="15"/>
      <c r="AH297" s="15"/>
      <c r="AI297" s="15"/>
      <c r="AJ297" s="17"/>
      <c r="AK297" s="144"/>
      <c r="AL297" s="51"/>
      <c r="AM297" s="19"/>
    </row>
    <row r="298" spans="1:41" s="30" customFormat="1" ht="12.75" customHeight="1">
      <c r="A298" s="1">
        <f>A297+1</f>
        <v>25103</v>
      </c>
      <c r="B298" s="15" t="s">
        <v>599</v>
      </c>
      <c r="C298" s="211">
        <v>0</v>
      </c>
      <c r="D298" s="211">
        <v>0</v>
      </c>
      <c r="E298" s="211">
        <v>0</v>
      </c>
      <c r="F298" s="209"/>
      <c r="G298" s="211">
        <f>C298+D298+E298</f>
        <v>0</v>
      </c>
      <c r="H298" s="237">
        <v>0</v>
      </c>
      <c r="I298" s="207">
        <f>ROUND(($H298*108.33%)*2,1)/2</f>
        <v>0</v>
      </c>
      <c r="J298" s="154"/>
      <c r="K298" s="438"/>
      <c r="L298" s="438">
        <f>ROUND((G298*I298)*2,1)/2</f>
        <v>0</v>
      </c>
      <c r="M298" s="482">
        <f t="shared" si="115"/>
        <v>0</v>
      </c>
      <c r="N298" s="500"/>
      <c r="O298" s="482"/>
      <c r="P298" s="501"/>
      <c r="Q298" s="501"/>
      <c r="R298" s="51"/>
      <c r="S298" s="177"/>
      <c r="T298" s="44"/>
      <c r="U298" s="44"/>
      <c r="V298" s="44"/>
      <c r="W298" s="44"/>
      <c r="X298" s="44"/>
      <c r="Y298" s="48"/>
      <c r="Z298" s="567">
        <f>X298*Y298</f>
        <v>0</v>
      </c>
      <c r="AA298" s="366"/>
      <c r="AB298" s="14"/>
      <c r="AC298" s="15"/>
      <c r="AD298" s="16"/>
      <c r="AE298" s="16"/>
      <c r="AF298" s="15"/>
      <c r="AG298" s="15"/>
      <c r="AH298" s="15"/>
      <c r="AI298" s="15"/>
      <c r="AJ298" s="144"/>
      <c r="AK298" s="144"/>
      <c r="AL298" s="51"/>
      <c r="AM298" s="19"/>
    </row>
    <row r="299" spans="1:41" s="30" customFormat="1" ht="12.75" customHeight="1">
      <c r="A299" s="1"/>
      <c r="B299" s="15"/>
      <c r="C299" s="10"/>
      <c r="D299" s="211"/>
      <c r="E299" s="10"/>
      <c r="F299" s="209"/>
      <c r="G299" s="211"/>
      <c r="H299" s="207"/>
      <c r="I299" s="212"/>
      <c r="J299" s="231"/>
      <c r="K299" s="502"/>
      <c r="L299" s="502"/>
      <c r="M299" s="482"/>
      <c r="N299" s="500"/>
      <c r="O299" s="482"/>
      <c r="P299" s="501"/>
      <c r="Q299" s="501"/>
      <c r="R299" s="51"/>
      <c r="S299" s="177"/>
      <c r="T299" s="44"/>
      <c r="U299" s="44"/>
      <c r="V299" s="44"/>
      <c r="W299" s="44"/>
      <c r="X299" s="44"/>
      <c r="Y299" s="48"/>
      <c r="Z299" s="567">
        <f>X299*Y299</f>
        <v>0</v>
      </c>
      <c r="AA299" s="366"/>
      <c r="AB299" s="14"/>
      <c r="AC299" s="15"/>
      <c r="AD299" s="16"/>
      <c r="AE299" s="16"/>
      <c r="AF299" s="15"/>
      <c r="AG299" s="15"/>
      <c r="AH299" s="15"/>
      <c r="AI299" s="15"/>
      <c r="AJ299" s="144"/>
      <c r="AK299" s="144"/>
      <c r="AL299" s="51"/>
      <c r="AM299" s="19"/>
    </row>
    <row r="300" spans="1:41" s="30" customFormat="1" ht="12.75" customHeight="1">
      <c r="A300" s="1">
        <v>25109</v>
      </c>
      <c r="B300" s="15" t="s">
        <v>199</v>
      </c>
      <c r="C300" s="211">
        <f>$G$24</f>
        <v>0</v>
      </c>
      <c r="D300" s="211" t="s">
        <v>20</v>
      </c>
      <c r="E300" s="10" t="s">
        <v>157</v>
      </c>
      <c r="F300" s="209">
        <f>SUM(L294:L299)</f>
        <v>0</v>
      </c>
      <c r="G300" s="211" t="s">
        <v>158</v>
      </c>
      <c r="H300" s="207"/>
      <c r="I300" s="212"/>
      <c r="J300" s="154"/>
      <c r="K300" s="438"/>
      <c r="L300" s="438">
        <f>ROUND((F300*C300%)*2,1)/2</f>
        <v>0</v>
      </c>
      <c r="M300" s="482">
        <f t="shared" ref="M300:M301" si="116">K300+L300</f>
        <v>0</v>
      </c>
      <c r="N300" s="500"/>
      <c r="O300" s="482"/>
      <c r="P300" s="501"/>
      <c r="Q300" s="501"/>
      <c r="R300" s="51"/>
      <c r="S300" s="177"/>
      <c r="T300" s="44"/>
      <c r="U300" s="44"/>
      <c r="V300" s="44"/>
      <c r="W300" s="44"/>
      <c r="X300" s="44"/>
      <c r="Y300" s="48"/>
      <c r="Z300" s="567"/>
      <c r="AA300" s="366"/>
      <c r="AB300" s="14"/>
      <c r="AC300" s="15"/>
      <c r="AD300" s="16"/>
      <c r="AE300" s="16"/>
      <c r="AF300" s="15"/>
      <c r="AG300" s="15"/>
      <c r="AH300" s="15"/>
      <c r="AI300" s="15"/>
      <c r="AJ300" s="144"/>
      <c r="AK300" s="144"/>
      <c r="AL300" s="51"/>
      <c r="AM300" s="19"/>
    </row>
    <row r="301" spans="1:41" s="30" customFormat="1" ht="12.75" customHeight="1">
      <c r="A301" s="1"/>
      <c r="B301" s="15" t="s">
        <v>200</v>
      </c>
      <c r="C301" s="211">
        <f>$G$24</f>
        <v>0</v>
      </c>
      <c r="D301" s="211" t="s">
        <v>20</v>
      </c>
      <c r="E301" s="10" t="s">
        <v>157</v>
      </c>
      <c r="F301" s="209">
        <f>SUM(K294:K299)</f>
        <v>0</v>
      </c>
      <c r="G301" s="211" t="s">
        <v>158</v>
      </c>
      <c r="H301" s="207"/>
      <c r="I301" s="212"/>
      <c r="J301" s="231"/>
      <c r="K301" s="438">
        <f>ROUND((F301*C301%)*2,1)/2</f>
        <v>0</v>
      </c>
      <c r="L301" s="438"/>
      <c r="M301" s="482">
        <f t="shared" si="116"/>
        <v>0</v>
      </c>
      <c r="N301" s="500"/>
      <c r="O301" s="500"/>
      <c r="P301" s="501"/>
      <c r="Q301" s="501"/>
      <c r="R301" s="51"/>
      <c r="S301" s="177"/>
      <c r="T301" s="44"/>
      <c r="U301" s="44"/>
      <c r="V301" s="44"/>
      <c r="W301" s="44"/>
      <c r="X301" s="44"/>
      <c r="Y301" s="48"/>
      <c r="Z301" s="567"/>
      <c r="AA301" s="366"/>
      <c r="AB301" s="14"/>
      <c r="AC301" s="15"/>
      <c r="AD301" s="16"/>
      <c r="AE301" s="16"/>
      <c r="AF301" s="15"/>
      <c r="AG301" s="15"/>
      <c r="AH301" s="15"/>
      <c r="AI301" s="15"/>
      <c r="AJ301" s="144"/>
      <c r="AK301" s="144"/>
      <c r="AL301" s="51"/>
      <c r="AM301" s="19"/>
    </row>
    <row r="302" spans="1:41" s="30" customFormat="1" ht="12.6" customHeight="1">
      <c r="A302" s="1"/>
      <c r="B302" s="15"/>
      <c r="C302" s="10"/>
      <c r="D302" s="211"/>
      <c r="E302" s="10"/>
      <c r="F302" s="209"/>
      <c r="G302" s="211"/>
      <c r="H302" s="207"/>
      <c r="I302" s="212"/>
      <c r="J302" s="212"/>
      <c r="K302" s="509"/>
      <c r="L302" s="509"/>
      <c r="M302" s="536"/>
      <c r="N302" s="536"/>
      <c r="O302" s="482"/>
      <c r="P302" s="498"/>
      <c r="Q302" s="498"/>
      <c r="R302" s="51"/>
      <c r="S302" s="177"/>
      <c r="T302" s="44"/>
      <c r="U302" s="44"/>
      <c r="V302" s="44"/>
      <c r="W302" s="44"/>
      <c r="X302" s="44"/>
      <c r="Y302" s="48"/>
      <c r="Z302" s="567"/>
      <c r="AA302" s="366"/>
      <c r="AB302" s="14"/>
      <c r="AC302" s="15"/>
      <c r="AD302" s="16"/>
      <c r="AE302" s="16"/>
      <c r="AF302" s="15"/>
      <c r="AG302" s="15"/>
      <c r="AH302" s="15"/>
      <c r="AI302" s="15"/>
      <c r="AJ302" s="144"/>
      <c r="AK302" s="144"/>
      <c r="AL302" s="51"/>
      <c r="AM302" s="19"/>
    </row>
    <row r="303" spans="1:41" s="30" customFormat="1" ht="12.75" customHeight="1">
      <c r="A303" s="1"/>
      <c r="B303" s="145" t="s">
        <v>201</v>
      </c>
      <c r="C303" s="163"/>
      <c r="D303" s="164"/>
      <c r="E303" s="163"/>
      <c r="F303" s="232"/>
      <c r="G303" s="164"/>
      <c r="H303" s="149"/>
      <c r="I303" s="149" t="s">
        <v>13</v>
      </c>
      <c r="J303" s="185"/>
      <c r="K303" s="481">
        <f>SUM(K304:K312)</f>
        <v>0</v>
      </c>
      <c r="L303" s="481">
        <f t="shared" ref="L303:P303" si="117">SUM(L304:L312)</f>
        <v>0</v>
      </c>
      <c r="M303" s="496">
        <f t="shared" si="117"/>
        <v>0</v>
      </c>
      <c r="N303" s="496">
        <f t="shared" si="117"/>
        <v>0</v>
      </c>
      <c r="O303" s="496">
        <f t="shared" si="117"/>
        <v>0</v>
      </c>
      <c r="P303" s="496">
        <f t="shared" si="117"/>
        <v>0</v>
      </c>
      <c r="Q303" s="496">
        <f>SUM(Q304:Q312)</f>
        <v>0</v>
      </c>
      <c r="R303" s="51"/>
      <c r="S303" s="177"/>
      <c r="T303" s="44"/>
      <c r="U303" s="44"/>
      <c r="V303" s="44"/>
      <c r="W303" s="44"/>
      <c r="X303" s="44"/>
      <c r="Y303" s="48"/>
      <c r="Z303" s="567"/>
      <c r="AA303" s="366"/>
      <c r="AB303" s="14"/>
      <c r="AC303" s="15"/>
      <c r="AD303" s="16"/>
      <c r="AE303" s="16"/>
      <c r="AF303" s="15"/>
      <c r="AG303" s="15"/>
      <c r="AH303" s="15"/>
      <c r="AI303" s="15"/>
      <c r="AJ303" s="144"/>
      <c r="AK303" s="144"/>
      <c r="AL303" s="51"/>
      <c r="AM303" s="19"/>
    </row>
    <row r="304" spans="1:41" s="30" customFormat="1" ht="12.75" customHeight="1">
      <c r="A304" s="1"/>
      <c r="B304" s="15"/>
      <c r="C304" s="138" t="s">
        <v>23</v>
      </c>
      <c r="D304" s="139" t="s">
        <v>123</v>
      </c>
      <c r="E304" s="138" t="s">
        <v>135</v>
      </c>
      <c r="F304" s="206"/>
      <c r="G304" s="157" t="s">
        <v>65</v>
      </c>
      <c r="H304" s="46" t="s">
        <v>142</v>
      </c>
      <c r="I304" s="46" t="s">
        <v>143</v>
      </c>
      <c r="J304" s="210"/>
      <c r="K304" s="499"/>
      <c r="L304" s="499"/>
      <c r="M304" s="500" t="s">
        <v>34</v>
      </c>
      <c r="N304" s="500"/>
      <c r="O304" s="500"/>
      <c r="P304" s="501"/>
      <c r="Q304" s="501"/>
      <c r="R304" s="51"/>
      <c r="S304" s="190" t="s">
        <v>122</v>
      </c>
      <c r="T304" s="191" t="s">
        <v>123</v>
      </c>
      <c r="U304" s="192" t="s">
        <v>124</v>
      </c>
      <c r="V304" s="193" t="s">
        <v>48</v>
      </c>
      <c r="W304" s="194" t="s">
        <v>125</v>
      </c>
      <c r="X304" s="195" t="s">
        <v>126</v>
      </c>
      <c r="Y304" s="196" t="s">
        <v>127</v>
      </c>
      <c r="Z304" s="575" t="s">
        <v>128</v>
      </c>
      <c r="AB304" s="14"/>
      <c r="AC304" s="15"/>
      <c r="AD304" s="16"/>
      <c r="AE304" s="16"/>
      <c r="AF304" s="15"/>
      <c r="AG304" s="15"/>
      <c r="AH304" s="15"/>
      <c r="AI304" s="15"/>
      <c r="AJ304" s="144"/>
      <c r="AK304" s="144"/>
      <c r="AL304" s="51"/>
      <c r="AM304" s="19"/>
    </row>
    <row r="305" spans="1:39" s="30" customFormat="1" ht="12.75" customHeight="1">
      <c r="A305" s="1">
        <v>25200</v>
      </c>
      <c r="B305" s="15" t="s">
        <v>664</v>
      </c>
      <c r="C305" s="211">
        <v>0</v>
      </c>
      <c r="D305" s="211">
        <v>0</v>
      </c>
      <c r="E305" s="211">
        <v>0</v>
      </c>
      <c r="F305" s="209"/>
      <c r="G305" s="211">
        <f>C305+D305+E305</f>
        <v>0</v>
      </c>
      <c r="H305" s="237">
        <v>0</v>
      </c>
      <c r="I305" s="207">
        <f>ROUND(($H305*108.33%)*2,1)/2</f>
        <v>0</v>
      </c>
      <c r="J305" s="154"/>
      <c r="K305" s="438"/>
      <c r="L305" s="438">
        <f>ROUND((G305*I305)*2,1)/2</f>
        <v>0</v>
      </c>
      <c r="M305" s="482">
        <f t="shared" ref="M305:M308" si="118">K305+L305</f>
        <v>0</v>
      </c>
      <c r="N305" s="500"/>
      <c r="O305" s="500"/>
      <c r="P305" s="501"/>
      <c r="Q305" s="501"/>
      <c r="R305" s="51"/>
      <c r="S305" s="177"/>
      <c r="T305" s="44">
        <f>$AA$123</f>
        <v>0</v>
      </c>
      <c r="U305" s="44">
        <f>$AA$124</f>
        <v>0</v>
      </c>
      <c r="V305" s="44">
        <f>$AA$125</f>
        <v>0</v>
      </c>
      <c r="W305" s="44">
        <f>$AA$126</f>
        <v>0</v>
      </c>
      <c r="X305" s="44">
        <v>0</v>
      </c>
      <c r="Y305" s="48">
        <v>0</v>
      </c>
      <c r="Z305" s="567">
        <f>X305*Y305</f>
        <v>0</v>
      </c>
      <c r="AA305" s="384" t="s">
        <v>202</v>
      </c>
      <c r="AB305" s="155"/>
      <c r="AC305" s="42"/>
      <c r="AD305" s="156"/>
      <c r="AE305" s="16"/>
      <c r="AF305" s="15"/>
      <c r="AG305" s="15"/>
      <c r="AH305" s="15"/>
      <c r="AI305" s="15"/>
      <c r="AJ305" s="144"/>
      <c r="AK305" s="144"/>
      <c r="AL305" s="51"/>
      <c r="AM305" s="19"/>
    </row>
    <row r="306" spans="1:39" s="30" customFormat="1" ht="12.75" customHeight="1">
      <c r="A306" s="1">
        <f>A305+1</f>
        <v>25201</v>
      </c>
      <c r="B306" s="15" t="s">
        <v>665</v>
      </c>
      <c r="C306" s="211">
        <v>0</v>
      </c>
      <c r="D306" s="211">
        <v>0</v>
      </c>
      <c r="E306" s="211">
        <v>0</v>
      </c>
      <c r="F306" s="209"/>
      <c r="G306" s="211">
        <f t="shared" ref="G306:G307" si="119">C306+D306+E306</f>
        <v>0</v>
      </c>
      <c r="H306" s="237">
        <v>0</v>
      </c>
      <c r="I306" s="207">
        <f t="shared" ref="I306:I307" si="120">ROUND(($H306*108.33%)*2,1)/2</f>
        <v>0</v>
      </c>
      <c r="J306" s="154"/>
      <c r="K306" s="438"/>
      <c r="L306" s="438">
        <f t="shared" ref="L306:L307" si="121">ROUND((G306*I306)*2,1)/2</f>
        <v>0</v>
      </c>
      <c r="M306" s="482">
        <f t="shared" si="118"/>
        <v>0</v>
      </c>
      <c r="N306" s="500"/>
      <c r="O306" s="500"/>
      <c r="P306" s="501"/>
      <c r="Q306" s="501"/>
      <c r="R306" s="51"/>
      <c r="S306" s="177"/>
      <c r="T306" s="44"/>
      <c r="U306" s="44"/>
      <c r="V306" s="44"/>
      <c r="W306" s="44"/>
      <c r="X306" s="44"/>
      <c r="Y306" s="48"/>
      <c r="Z306" s="567"/>
      <c r="AA306" s="384" t="s">
        <v>203</v>
      </c>
      <c r="AB306" s="155"/>
      <c r="AC306" s="42"/>
      <c r="AD306" s="156"/>
      <c r="AE306" s="16"/>
      <c r="AF306" s="15"/>
      <c r="AG306" s="15"/>
      <c r="AH306" s="15"/>
      <c r="AI306" s="15"/>
      <c r="AJ306" s="144"/>
      <c r="AK306" s="144"/>
      <c r="AL306" s="51"/>
      <c r="AM306" s="19"/>
    </row>
    <row r="307" spans="1:39" s="30" customFormat="1" ht="12.75" customHeight="1">
      <c r="A307" s="1">
        <f>A306+1</f>
        <v>25202</v>
      </c>
      <c r="B307" s="15" t="s">
        <v>666</v>
      </c>
      <c r="C307" s="211">
        <v>0</v>
      </c>
      <c r="D307" s="211">
        <v>0</v>
      </c>
      <c r="E307" s="211">
        <v>0</v>
      </c>
      <c r="F307" s="209"/>
      <c r="G307" s="211">
        <f t="shared" si="119"/>
        <v>0</v>
      </c>
      <c r="H307" s="237">
        <v>0</v>
      </c>
      <c r="I307" s="207">
        <f t="shared" si="120"/>
        <v>0</v>
      </c>
      <c r="J307" s="154"/>
      <c r="K307" s="438"/>
      <c r="L307" s="438">
        <f t="shared" si="121"/>
        <v>0</v>
      </c>
      <c r="M307" s="482">
        <f t="shared" si="118"/>
        <v>0</v>
      </c>
      <c r="N307" s="500"/>
      <c r="O307" s="500"/>
      <c r="P307" s="501"/>
      <c r="Q307" s="501"/>
      <c r="R307" s="51"/>
      <c r="S307" s="177"/>
      <c r="T307" s="44"/>
      <c r="U307" s="44"/>
      <c r="V307" s="44"/>
      <c r="W307" s="44"/>
      <c r="X307" s="44"/>
      <c r="Y307" s="48"/>
      <c r="Z307" s="567"/>
      <c r="AA307" s="366"/>
      <c r="AB307" s="366"/>
      <c r="AC307" s="366"/>
      <c r="AD307" s="366"/>
      <c r="AE307" s="16"/>
      <c r="AF307" s="15"/>
      <c r="AG307" s="15"/>
      <c r="AH307" s="15"/>
      <c r="AI307" s="15"/>
      <c r="AJ307" s="144"/>
      <c r="AK307" s="144"/>
      <c r="AL307" s="51"/>
      <c r="AM307" s="19"/>
    </row>
    <row r="308" spans="1:39" s="30" customFormat="1" ht="12.75" customHeight="1">
      <c r="A308" s="1">
        <f>A307+1</f>
        <v>25203</v>
      </c>
      <c r="B308" s="15" t="s">
        <v>599</v>
      </c>
      <c r="C308" s="211">
        <v>0</v>
      </c>
      <c r="D308" s="211">
        <v>0</v>
      </c>
      <c r="E308" s="211">
        <v>0</v>
      </c>
      <c r="F308" s="209"/>
      <c r="G308" s="211">
        <f>C308+D308+E308</f>
        <v>0</v>
      </c>
      <c r="H308" s="237">
        <v>0</v>
      </c>
      <c r="I308" s="207">
        <f>ROUND(($H308*108.33%)*2,1)/2</f>
        <v>0</v>
      </c>
      <c r="J308" s="154"/>
      <c r="K308" s="438"/>
      <c r="L308" s="438">
        <f>ROUND((G308*I308)*2,1)/2</f>
        <v>0</v>
      </c>
      <c r="M308" s="482">
        <f t="shared" si="118"/>
        <v>0</v>
      </c>
      <c r="N308" s="500"/>
      <c r="O308" s="500"/>
      <c r="P308" s="501"/>
      <c r="Q308" s="501"/>
      <c r="R308" s="51"/>
      <c r="S308" s="177"/>
      <c r="T308" s="44"/>
      <c r="U308" s="44"/>
      <c r="V308" s="44"/>
      <c r="W308" s="44"/>
      <c r="X308" s="44"/>
      <c r="Y308" s="48"/>
      <c r="Z308" s="567">
        <f>X308*Y308</f>
        <v>0</v>
      </c>
      <c r="AA308" s="366"/>
      <c r="AB308" s="366"/>
      <c r="AC308" s="366"/>
      <c r="AD308" s="366"/>
      <c r="AE308" s="16"/>
      <c r="AF308" s="15"/>
      <c r="AG308" s="15"/>
      <c r="AH308" s="15"/>
      <c r="AI308" s="15"/>
      <c r="AJ308" s="144"/>
      <c r="AK308" s="144"/>
      <c r="AL308" s="51"/>
      <c r="AM308" s="19"/>
    </row>
    <row r="309" spans="1:39" s="30" customFormat="1" ht="12.75" customHeight="1">
      <c r="A309" s="1"/>
      <c r="B309" s="15"/>
      <c r="C309" s="10"/>
      <c r="D309" s="211"/>
      <c r="E309" s="10"/>
      <c r="F309" s="209"/>
      <c r="G309" s="211"/>
      <c r="H309" s="207"/>
      <c r="I309" s="212"/>
      <c r="J309" s="231"/>
      <c r="K309" s="502"/>
      <c r="L309" s="502"/>
      <c r="M309" s="482"/>
      <c r="N309" s="500"/>
      <c r="O309" s="500"/>
      <c r="P309" s="501"/>
      <c r="Q309" s="501"/>
      <c r="R309" s="51"/>
      <c r="S309" s="177"/>
      <c r="T309" s="44"/>
      <c r="U309" s="44"/>
      <c r="V309" s="44"/>
      <c r="W309" s="44"/>
      <c r="X309" s="44"/>
      <c r="Y309" s="48"/>
      <c r="Z309" s="567"/>
      <c r="AA309" s="366"/>
      <c r="AB309" s="14"/>
      <c r="AC309" s="15"/>
      <c r="AD309" s="16"/>
      <c r="AE309" s="16"/>
      <c r="AF309" s="15"/>
      <c r="AG309" s="15"/>
      <c r="AH309" s="15"/>
      <c r="AI309" s="15"/>
      <c r="AJ309" s="144"/>
      <c r="AK309" s="144"/>
      <c r="AL309" s="51"/>
      <c r="AM309" s="19"/>
    </row>
    <row r="310" spans="1:39" s="30" customFormat="1" ht="12.75" customHeight="1">
      <c r="A310" s="1">
        <v>25209</v>
      </c>
      <c r="B310" s="15" t="s">
        <v>182</v>
      </c>
      <c r="C310" s="211">
        <f>$G$24</f>
        <v>0</v>
      </c>
      <c r="D310" s="211" t="s">
        <v>20</v>
      </c>
      <c r="E310" s="10" t="s">
        <v>157</v>
      </c>
      <c r="F310" s="209">
        <f>SUM(L304:L309)</f>
        <v>0</v>
      </c>
      <c r="G310" s="211" t="s">
        <v>158</v>
      </c>
      <c r="H310" s="207"/>
      <c r="I310" s="212"/>
      <c r="J310" s="154"/>
      <c r="K310" s="438"/>
      <c r="L310" s="438">
        <f>ROUND((F310*C310%)*2,1)/2</f>
        <v>0</v>
      </c>
      <c r="M310" s="482">
        <f t="shared" ref="M310:M311" si="122">K310+L310</f>
        <v>0</v>
      </c>
      <c r="N310" s="500"/>
      <c r="O310" s="500"/>
      <c r="P310" s="501"/>
      <c r="Q310" s="501"/>
      <c r="R310" s="51"/>
      <c r="S310" s="177"/>
      <c r="T310" s="44"/>
      <c r="U310" s="44"/>
      <c r="V310" s="44"/>
      <c r="W310" s="44"/>
      <c r="X310" s="44"/>
      <c r="Y310" s="48"/>
      <c r="Z310" s="567"/>
      <c r="AA310" s="366"/>
      <c r="AB310" s="14"/>
      <c r="AC310" s="15"/>
      <c r="AD310" s="16"/>
      <c r="AE310" s="16"/>
      <c r="AF310" s="15"/>
      <c r="AG310" s="15"/>
      <c r="AH310" s="15"/>
      <c r="AI310" s="15"/>
      <c r="AJ310" s="144"/>
      <c r="AK310" s="144"/>
      <c r="AL310" s="51"/>
      <c r="AM310" s="19"/>
    </row>
    <row r="311" spans="1:39" s="30" customFormat="1" ht="12.75" customHeight="1">
      <c r="A311" s="1"/>
      <c r="B311" s="15" t="s">
        <v>183</v>
      </c>
      <c r="C311" s="211">
        <f>$G$24</f>
        <v>0</v>
      </c>
      <c r="D311" s="211" t="s">
        <v>20</v>
      </c>
      <c r="E311" s="10" t="s">
        <v>157</v>
      </c>
      <c r="F311" s="209">
        <f>SUM(K304:K309)</f>
        <v>0</v>
      </c>
      <c r="G311" s="211" t="s">
        <v>158</v>
      </c>
      <c r="H311" s="207"/>
      <c r="I311" s="212"/>
      <c r="J311" s="154"/>
      <c r="K311" s="438">
        <f>ROUND((F311*C311%)*2,1)/2</f>
        <v>0</v>
      </c>
      <c r="L311" s="438"/>
      <c r="M311" s="482">
        <f t="shared" si="122"/>
        <v>0</v>
      </c>
      <c r="N311" s="500"/>
      <c r="O311" s="500"/>
      <c r="P311" s="501"/>
      <c r="Q311" s="501"/>
      <c r="R311" s="51"/>
      <c r="S311" s="177"/>
      <c r="T311" s="44"/>
      <c r="U311" s="44"/>
      <c r="V311" s="44"/>
      <c r="W311" s="44"/>
      <c r="X311" s="44"/>
      <c r="Y311" s="48"/>
      <c r="Z311" s="567"/>
      <c r="AA311" s="366"/>
      <c r="AB311" s="14"/>
      <c r="AC311" s="15"/>
      <c r="AD311" s="16"/>
      <c r="AE311" s="16"/>
      <c r="AF311" s="15"/>
      <c r="AG311" s="15"/>
      <c r="AH311" s="15"/>
      <c r="AI311" s="15"/>
      <c r="AJ311" s="144"/>
      <c r="AK311" s="144"/>
      <c r="AL311" s="51"/>
      <c r="AM311" s="19"/>
    </row>
    <row r="312" spans="1:39" s="30" customFormat="1" ht="12.75" customHeight="1">
      <c r="A312" s="1"/>
      <c r="B312" s="15"/>
      <c r="C312" s="10"/>
      <c r="D312" s="211"/>
      <c r="E312" s="10"/>
      <c r="F312" s="209"/>
      <c r="G312" s="211"/>
      <c r="H312" s="207"/>
      <c r="I312" s="212"/>
      <c r="J312" s="231"/>
      <c r="K312" s="502"/>
      <c r="L312" s="502"/>
      <c r="M312" s="482"/>
      <c r="N312" s="482"/>
      <c r="O312" s="482"/>
      <c r="P312" s="485"/>
      <c r="Q312" s="485"/>
      <c r="R312" s="51"/>
      <c r="S312" s="177"/>
      <c r="T312" s="44"/>
      <c r="U312" s="44"/>
      <c r="V312" s="44"/>
      <c r="W312" s="44"/>
      <c r="X312" s="44"/>
      <c r="Y312" s="48"/>
      <c r="Z312" s="567"/>
      <c r="AA312" s="366"/>
      <c r="AB312" s="14"/>
      <c r="AC312" s="15"/>
      <c r="AD312" s="16"/>
      <c r="AE312" s="16"/>
      <c r="AF312" s="15"/>
      <c r="AG312" s="15"/>
      <c r="AH312" s="15"/>
      <c r="AI312" s="15"/>
      <c r="AJ312" s="144"/>
      <c r="AK312" s="144"/>
      <c r="AL312" s="51"/>
      <c r="AM312" s="19"/>
    </row>
    <row r="313" spans="1:39" s="30" customFormat="1" ht="12.75" customHeight="1">
      <c r="A313" s="1"/>
      <c r="B313" s="145" t="s">
        <v>204</v>
      </c>
      <c r="C313" s="163"/>
      <c r="D313" s="164"/>
      <c r="E313" s="163"/>
      <c r="F313" s="232"/>
      <c r="G313" s="164"/>
      <c r="H313" s="149"/>
      <c r="I313" s="149" t="s">
        <v>13</v>
      </c>
      <c r="J313" s="185"/>
      <c r="K313" s="481">
        <f>SUM(K314:K320)</f>
        <v>0</v>
      </c>
      <c r="L313" s="481">
        <f t="shared" ref="L313:P313" si="123">SUM(L314:L320)</f>
        <v>0</v>
      </c>
      <c r="M313" s="489">
        <f t="shared" si="123"/>
        <v>0</v>
      </c>
      <c r="N313" s="489">
        <f t="shared" si="123"/>
        <v>0</v>
      </c>
      <c r="O313" s="489">
        <f t="shared" si="123"/>
        <v>0</v>
      </c>
      <c r="P313" s="489">
        <f t="shared" si="123"/>
        <v>0</v>
      </c>
      <c r="Q313" s="489">
        <f>SUM(Q314:Q320)</f>
        <v>0</v>
      </c>
      <c r="R313" s="151"/>
      <c r="S313" s="177"/>
      <c r="T313" s="44"/>
      <c r="U313" s="44"/>
      <c r="V313" s="44"/>
      <c r="W313" s="44"/>
      <c r="X313" s="44"/>
      <c r="Y313" s="48"/>
      <c r="Z313" s="567"/>
      <c r="AA313" s="366"/>
      <c r="AB313" s="14"/>
      <c r="AC313" s="15"/>
      <c r="AD313" s="16"/>
      <c r="AE313" s="16"/>
      <c r="AF313" s="15"/>
      <c r="AG313" s="15"/>
      <c r="AH313" s="15"/>
      <c r="AI313" s="15"/>
      <c r="AJ313" s="144"/>
      <c r="AK313" s="144"/>
      <c r="AL313" s="51"/>
      <c r="AM313" s="19"/>
    </row>
    <row r="314" spans="1:39" s="30" customFormat="1" ht="12.75" customHeight="1">
      <c r="A314" s="1"/>
      <c r="B314" s="15"/>
      <c r="C314" s="138" t="s">
        <v>23</v>
      </c>
      <c r="D314" s="139" t="s">
        <v>123</v>
      </c>
      <c r="E314" s="138" t="s">
        <v>135</v>
      </c>
      <c r="F314" s="48"/>
      <c r="G314" s="157"/>
      <c r="H314" s="46" t="s">
        <v>142</v>
      </c>
      <c r="I314" s="46" t="s">
        <v>143</v>
      </c>
      <c r="J314" s="210"/>
      <c r="K314" s="499"/>
      <c r="L314" s="499"/>
      <c r="M314" s="500" t="s">
        <v>34</v>
      </c>
      <c r="N314" s="500"/>
      <c r="O314" s="500"/>
      <c r="P314" s="501"/>
      <c r="Q314" s="501"/>
      <c r="R314" s="51"/>
      <c r="S314" s="190" t="s">
        <v>122</v>
      </c>
      <c r="T314" s="191" t="s">
        <v>123</v>
      </c>
      <c r="U314" s="192" t="s">
        <v>124</v>
      </c>
      <c r="V314" s="193" t="s">
        <v>48</v>
      </c>
      <c r="W314" s="194" t="s">
        <v>125</v>
      </c>
      <c r="X314" s="195" t="s">
        <v>126</v>
      </c>
      <c r="Y314" s="196" t="s">
        <v>127</v>
      </c>
      <c r="Z314" s="575" t="s">
        <v>128</v>
      </c>
      <c r="AA314" s="366"/>
      <c r="AB314" s="14"/>
      <c r="AC314" s="15"/>
      <c r="AD314" s="16"/>
      <c r="AE314" s="16"/>
      <c r="AF314" s="15"/>
      <c r="AG314" s="15"/>
      <c r="AH314" s="15"/>
      <c r="AI314" s="15"/>
      <c r="AJ314" s="144"/>
      <c r="AK314" s="144"/>
      <c r="AL314" s="51"/>
      <c r="AM314" s="19"/>
    </row>
    <row r="315" spans="1:39" s="30" customFormat="1" ht="12.75" customHeight="1">
      <c r="A315" s="1">
        <v>25300</v>
      </c>
      <c r="B315" s="15" t="s">
        <v>606</v>
      </c>
      <c r="C315" s="211"/>
      <c r="D315" s="211"/>
      <c r="E315" s="211"/>
      <c r="F315" s="222" t="s">
        <v>168</v>
      </c>
      <c r="G315" s="10">
        <v>0</v>
      </c>
      <c r="H315" s="237">
        <v>0</v>
      </c>
      <c r="I315" s="207">
        <f>ROUND(($H315*108.33%)*2,1)/2</f>
        <v>0</v>
      </c>
      <c r="J315" s="154"/>
      <c r="K315" s="438"/>
      <c r="L315" s="438">
        <f>ROUND((G315*I315)*2,1)/2</f>
        <v>0</v>
      </c>
      <c r="M315" s="482">
        <f t="shared" ref="M315:M316" si="124">K315+L315</f>
        <v>0</v>
      </c>
      <c r="N315" s="500"/>
      <c r="O315" s="500"/>
      <c r="P315" s="501"/>
      <c r="Q315" s="501"/>
      <c r="R315" s="51"/>
      <c r="S315" s="177"/>
      <c r="T315" s="44">
        <f>$AA$123</f>
        <v>0</v>
      </c>
      <c r="U315" s="44">
        <f>$AA$124</f>
        <v>0</v>
      </c>
      <c r="V315" s="44">
        <f>$AA$125</f>
        <v>0</v>
      </c>
      <c r="W315" s="44">
        <f>$AA$126</f>
        <v>0</v>
      </c>
      <c r="X315" s="44">
        <v>0</v>
      </c>
      <c r="Y315" s="48">
        <v>0</v>
      </c>
      <c r="Z315" s="567">
        <f>X315*Y315</f>
        <v>0</v>
      </c>
      <c r="AA315" s="366"/>
      <c r="AB315" s="14"/>
      <c r="AC315" s="15"/>
      <c r="AD315" s="16"/>
      <c r="AE315" s="16"/>
      <c r="AF315" s="15"/>
      <c r="AG315" s="15"/>
      <c r="AH315" s="15"/>
      <c r="AI315" s="15"/>
      <c r="AJ315" s="17"/>
      <c r="AK315" s="144"/>
      <c r="AL315" s="51"/>
      <c r="AM315" s="19"/>
    </row>
    <row r="316" spans="1:39" s="30" customFormat="1" ht="12.75" customHeight="1">
      <c r="A316" s="1">
        <f>A315+1</f>
        <v>25301</v>
      </c>
      <c r="B316" s="15" t="s">
        <v>621</v>
      </c>
      <c r="C316" s="211"/>
      <c r="D316" s="211"/>
      <c r="E316" s="211"/>
      <c r="F316" s="222" t="s">
        <v>168</v>
      </c>
      <c r="G316" s="10">
        <v>0</v>
      </c>
      <c r="H316" s="237">
        <v>0</v>
      </c>
      <c r="I316" s="207">
        <f>ROUND(($H316*108.33%)*2,1)/2</f>
        <v>0</v>
      </c>
      <c r="J316" s="154"/>
      <c r="K316" s="438"/>
      <c r="L316" s="438">
        <f>ROUND((G316*I316)*2,1)/2</f>
        <v>0</v>
      </c>
      <c r="M316" s="482">
        <f t="shared" si="124"/>
        <v>0</v>
      </c>
      <c r="N316" s="500"/>
      <c r="O316" s="500"/>
      <c r="P316" s="501"/>
      <c r="Q316" s="501"/>
      <c r="R316" s="51"/>
      <c r="S316" s="177"/>
      <c r="T316" s="44"/>
      <c r="U316" s="44"/>
      <c r="V316" s="44"/>
      <c r="W316" s="44"/>
      <c r="X316" s="44"/>
      <c r="Y316" s="48"/>
      <c r="Z316" s="567">
        <f>X316*Y316</f>
        <v>0</v>
      </c>
      <c r="AA316" s="366"/>
      <c r="AB316" s="14"/>
      <c r="AC316" s="15"/>
      <c r="AD316" s="16"/>
      <c r="AE316" s="16"/>
      <c r="AF316" s="15"/>
      <c r="AG316" s="15"/>
      <c r="AH316" s="15"/>
      <c r="AI316" s="15"/>
      <c r="AJ316" s="17"/>
      <c r="AK316" s="144"/>
      <c r="AL316" s="51"/>
      <c r="AM316" s="19"/>
    </row>
    <row r="317" spans="1:39" s="30" customFormat="1" ht="12.75" customHeight="1">
      <c r="A317" s="1"/>
      <c r="B317" s="15"/>
      <c r="C317" s="10"/>
      <c r="D317" s="211"/>
      <c r="E317" s="10"/>
      <c r="F317" s="222"/>
      <c r="G317" s="211"/>
      <c r="H317" s="207"/>
      <c r="I317" s="212"/>
      <c r="J317" s="231"/>
      <c r="K317" s="502"/>
      <c r="L317" s="502"/>
      <c r="M317" s="482"/>
      <c r="N317" s="500"/>
      <c r="O317" s="500"/>
      <c r="P317" s="501"/>
      <c r="Q317" s="501"/>
      <c r="R317" s="51"/>
      <c r="S317" s="177"/>
      <c r="T317" s="44"/>
      <c r="U317" s="44"/>
      <c r="V317" s="44"/>
      <c r="W317" s="44"/>
      <c r="X317" s="44"/>
      <c r="Y317" s="48"/>
      <c r="Z317" s="567"/>
      <c r="AA317" s="366"/>
      <c r="AB317" s="14"/>
      <c r="AC317" s="15"/>
      <c r="AD317" s="16"/>
      <c r="AE317" s="16"/>
      <c r="AF317" s="15"/>
      <c r="AG317" s="15"/>
      <c r="AH317" s="15"/>
      <c r="AI317" s="15"/>
      <c r="AJ317" s="144"/>
      <c r="AK317" s="144"/>
      <c r="AL317" s="51"/>
      <c r="AM317" s="19"/>
    </row>
    <row r="318" spans="1:39" s="30" customFormat="1" ht="12.75" customHeight="1">
      <c r="A318" s="1">
        <v>25309</v>
      </c>
      <c r="B318" s="15" t="s">
        <v>205</v>
      </c>
      <c r="C318" s="211">
        <f>$G$24</f>
        <v>0</v>
      </c>
      <c r="D318" s="211" t="s">
        <v>20</v>
      </c>
      <c r="E318" s="10" t="s">
        <v>157</v>
      </c>
      <c r="F318" s="209">
        <f>SUM(L314:L317)</f>
        <v>0</v>
      </c>
      <c r="G318" s="211" t="s">
        <v>158</v>
      </c>
      <c r="H318" s="207"/>
      <c r="I318" s="212"/>
      <c r="J318" s="154"/>
      <c r="K318" s="438"/>
      <c r="L318" s="438">
        <f>ROUND((F318*C318%)*2,1)/2</f>
        <v>0</v>
      </c>
      <c r="M318" s="482">
        <f t="shared" ref="M318:M319" si="125">K318+L318</f>
        <v>0</v>
      </c>
      <c r="N318" s="500"/>
      <c r="O318" s="500"/>
      <c r="P318" s="501"/>
      <c r="Q318" s="501"/>
      <c r="R318" s="51"/>
      <c r="S318" s="177"/>
      <c r="T318" s="44"/>
      <c r="U318" s="44"/>
      <c r="V318" s="44"/>
      <c r="W318" s="44"/>
      <c r="X318" s="44"/>
      <c r="Y318" s="48"/>
      <c r="Z318" s="567"/>
      <c r="AA318" s="366"/>
      <c r="AB318" s="14"/>
      <c r="AC318" s="15"/>
      <c r="AD318" s="16"/>
      <c r="AE318" s="16"/>
      <c r="AF318" s="15"/>
      <c r="AG318" s="15"/>
      <c r="AH318" s="15"/>
      <c r="AI318" s="15"/>
      <c r="AJ318" s="144"/>
      <c r="AK318" s="144"/>
      <c r="AL318" s="51"/>
      <c r="AM318" s="19"/>
    </row>
    <row r="319" spans="1:39" s="30" customFormat="1" ht="12.75" customHeight="1">
      <c r="A319" s="1"/>
      <c r="B319" s="15" t="s">
        <v>206</v>
      </c>
      <c r="C319" s="211">
        <f>$G$24</f>
        <v>0</v>
      </c>
      <c r="D319" s="211" t="s">
        <v>20</v>
      </c>
      <c r="E319" s="10" t="s">
        <v>157</v>
      </c>
      <c r="F319" s="209">
        <f>SUM(K314:K317)</f>
        <v>0</v>
      </c>
      <c r="G319" s="211" t="s">
        <v>158</v>
      </c>
      <c r="H319" s="207"/>
      <c r="I319" s="212"/>
      <c r="J319" s="154"/>
      <c r="K319" s="438">
        <f>ROUND((F319*C319%)*2,1)/2</f>
        <v>0</v>
      </c>
      <c r="L319" s="438"/>
      <c r="M319" s="482">
        <f t="shared" si="125"/>
        <v>0</v>
      </c>
      <c r="N319" s="500"/>
      <c r="O319" s="500"/>
      <c r="P319" s="501"/>
      <c r="Q319" s="501"/>
      <c r="R319" s="51"/>
      <c r="S319" s="177"/>
      <c r="T319" s="44"/>
      <c r="U319" s="44"/>
      <c r="V319" s="44"/>
      <c r="W319" s="44"/>
      <c r="X319" s="44"/>
      <c r="Y319" s="48"/>
      <c r="Z319" s="567"/>
      <c r="AA319" s="366"/>
      <c r="AB319" s="14"/>
      <c r="AC319" s="15"/>
      <c r="AD319" s="16"/>
      <c r="AE319" s="16"/>
      <c r="AF319" s="15"/>
      <c r="AG319" s="15"/>
      <c r="AH319" s="15"/>
      <c r="AI319" s="15"/>
      <c r="AJ319" s="144"/>
      <c r="AK319" s="144"/>
      <c r="AL319" s="51"/>
      <c r="AM319" s="19"/>
    </row>
    <row r="320" spans="1:39" s="30" customFormat="1" ht="12.75" customHeight="1">
      <c r="A320" s="1"/>
      <c r="B320" s="15"/>
      <c r="C320" s="10"/>
      <c r="D320" s="211"/>
      <c r="E320" s="10"/>
      <c r="F320" s="209"/>
      <c r="G320" s="211"/>
      <c r="H320" s="207"/>
      <c r="I320" s="212"/>
      <c r="J320" s="231"/>
      <c r="K320" s="502"/>
      <c r="L320" s="502"/>
      <c r="M320" s="482"/>
      <c r="N320" s="482"/>
      <c r="O320" s="482"/>
      <c r="P320" s="485"/>
      <c r="Q320" s="485"/>
      <c r="R320" s="51"/>
      <c r="S320" s="177"/>
      <c r="T320" s="44"/>
      <c r="U320" s="44"/>
      <c r="V320" s="44"/>
      <c r="W320" s="44"/>
      <c r="X320" s="44"/>
      <c r="Y320" s="48"/>
      <c r="Z320" s="567"/>
      <c r="AA320" s="366"/>
      <c r="AB320" s="14"/>
      <c r="AC320" s="15"/>
      <c r="AD320" s="16"/>
      <c r="AE320" s="16"/>
      <c r="AF320" s="15"/>
      <c r="AG320" s="15"/>
      <c r="AH320" s="15"/>
      <c r="AI320" s="15"/>
      <c r="AJ320" s="144"/>
      <c r="AK320" s="144"/>
      <c r="AL320" s="51"/>
      <c r="AM320" s="19"/>
    </row>
    <row r="321" spans="1:40" s="30" customFormat="1" ht="12.75" customHeight="1">
      <c r="A321" s="1"/>
      <c r="B321" s="145" t="s">
        <v>207</v>
      </c>
      <c r="C321" s="163"/>
      <c r="D321" s="164"/>
      <c r="E321" s="163"/>
      <c r="F321" s="232"/>
      <c r="G321" s="164"/>
      <c r="H321" s="149"/>
      <c r="I321" s="149" t="s">
        <v>13</v>
      </c>
      <c r="J321" s="185"/>
      <c r="K321" s="481">
        <f>SUM(K322:K327)</f>
        <v>0</v>
      </c>
      <c r="L321" s="481">
        <f t="shared" ref="L321:P321" si="126">SUM(L322:L327)</f>
        <v>0</v>
      </c>
      <c r="M321" s="489">
        <f t="shared" si="126"/>
        <v>0</v>
      </c>
      <c r="N321" s="489">
        <f t="shared" si="126"/>
        <v>0</v>
      </c>
      <c r="O321" s="489">
        <f t="shared" si="126"/>
        <v>0</v>
      </c>
      <c r="P321" s="489">
        <f t="shared" si="126"/>
        <v>0</v>
      </c>
      <c r="Q321" s="489">
        <f>SUM(Q322:Q327)</f>
        <v>0</v>
      </c>
      <c r="R321" s="151"/>
      <c r="S321" s="177"/>
      <c r="T321" s="44"/>
      <c r="U321" s="44"/>
      <c r="V321" s="44"/>
      <c r="W321" s="44"/>
      <c r="X321" s="44"/>
      <c r="Y321" s="48"/>
      <c r="Z321" s="567"/>
      <c r="AA321" s="366"/>
      <c r="AB321" s="14"/>
      <c r="AC321" s="15"/>
      <c r="AD321" s="16"/>
      <c r="AE321" s="16"/>
      <c r="AF321" s="15"/>
      <c r="AG321" s="15"/>
      <c r="AH321" s="15"/>
      <c r="AI321" s="15"/>
      <c r="AJ321" s="144"/>
      <c r="AK321" s="144"/>
      <c r="AL321" s="51"/>
      <c r="AM321" s="19"/>
    </row>
    <row r="322" spans="1:40" s="30" customFormat="1" ht="12.75" customHeight="1">
      <c r="A322" s="1"/>
      <c r="B322" s="15"/>
      <c r="C322" s="138" t="s">
        <v>23</v>
      </c>
      <c r="D322" s="139" t="s">
        <v>123</v>
      </c>
      <c r="E322" s="138" t="s">
        <v>135</v>
      </c>
      <c r="F322" s="48"/>
      <c r="G322" s="157"/>
      <c r="H322" s="46" t="s">
        <v>142</v>
      </c>
      <c r="I322" s="46" t="s">
        <v>143</v>
      </c>
      <c r="J322" s="210"/>
      <c r="K322" s="499"/>
      <c r="L322" s="499"/>
      <c r="M322" s="500" t="s">
        <v>34</v>
      </c>
      <c r="N322" s="500"/>
      <c r="O322" s="500"/>
      <c r="P322" s="501"/>
      <c r="Q322" s="501"/>
      <c r="R322" s="51"/>
      <c r="S322" s="190" t="s">
        <v>122</v>
      </c>
      <c r="T322" s="191" t="s">
        <v>123</v>
      </c>
      <c r="U322" s="192" t="s">
        <v>124</v>
      </c>
      <c r="V322" s="193" t="s">
        <v>48</v>
      </c>
      <c r="W322" s="194" t="s">
        <v>125</v>
      </c>
      <c r="X322" s="195" t="s">
        <v>126</v>
      </c>
      <c r="Y322" s="196" t="s">
        <v>127</v>
      </c>
      <c r="Z322" s="575" t="s">
        <v>128</v>
      </c>
      <c r="AB322" s="14"/>
      <c r="AC322" s="15"/>
      <c r="AD322" s="16"/>
      <c r="AE322" s="16"/>
      <c r="AF322" s="15"/>
      <c r="AG322" s="15"/>
      <c r="AH322" s="15"/>
      <c r="AI322" s="15"/>
      <c r="AJ322" s="144"/>
      <c r="AK322" s="144"/>
      <c r="AL322" s="51"/>
      <c r="AM322" s="19"/>
    </row>
    <row r="323" spans="1:40" s="30" customFormat="1" ht="12.75" customHeight="1">
      <c r="A323" s="1">
        <v>25400</v>
      </c>
      <c r="B323" s="15" t="s">
        <v>607</v>
      </c>
      <c r="C323" s="211"/>
      <c r="D323" s="211"/>
      <c r="E323" s="211"/>
      <c r="F323" s="222" t="s">
        <v>168</v>
      </c>
      <c r="G323" s="10">
        <v>0</v>
      </c>
      <c r="H323" s="237">
        <v>0</v>
      </c>
      <c r="I323" s="207">
        <f>ROUND(($H323*108.33%)*2,1)/2</f>
        <v>0</v>
      </c>
      <c r="J323" s="154"/>
      <c r="K323" s="438"/>
      <c r="L323" s="438">
        <f>ROUND((G323*I323)*2,1)/2</f>
        <v>0</v>
      </c>
      <c r="M323" s="482">
        <f t="shared" ref="M323" si="127">K323+L323</f>
        <v>0</v>
      </c>
      <c r="N323" s="500"/>
      <c r="O323" s="500"/>
      <c r="P323" s="501"/>
      <c r="Q323" s="501"/>
      <c r="R323" s="51"/>
      <c r="S323" s="177"/>
      <c r="T323" s="44">
        <f>$AA$123</f>
        <v>0</v>
      </c>
      <c r="U323" s="44">
        <f>$AA$124</f>
        <v>0</v>
      </c>
      <c r="V323" s="44">
        <f>$AA$125</f>
        <v>0</v>
      </c>
      <c r="W323" s="44">
        <f>$AA$126</f>
        <v>0</v>
      </c>
      <c r="X323" s="44">
        <v>0</v>
      </c>
      <c r="Y323" s="48">
        <v>0</v>
      </c>
      <c r="Z323" s="567">
        <f>X323*Y323</f>
        <v>0</v>
      </c>
      <c r="AA323" s="384" t="s">
        <v>208</v>
      </c>
      <c r="AB323" s="155"/>
      <c r="AC323" s="42"/>
      <c r="AD323" s="156"/>
      <c r="AE323" s="16"/>
      <c r="AF323" s="15"/>
      <c r="AG323" s="15"/>
      <c r="AH323" s="15"/>
      <c r="AI323" s="15"/>
      <c r="AJ323" s="144"/>
      <c r="AK323" s="144"/>
      <c r="AL323" s="51"/>
      <c r="AM323" s="19"/>
    </row>
    <row r="324" spans="1:40" s="30" customFormat="1" ht="12.75" customHeight="1">
      <c r="A324" s="1"/>
      <c r="B324" s="15"/>
      <c r="C324" s="10"/>
      <c r="D324" s="211"/>
      <c r="E324" s="10"/>
      <c r="F324" s="209"/>
      <c r="G324" s="211"/>
      <c r="H324" s="207"/>
      <c r="I324" s="212"/>
      <c r="J324" s="231"/>
      <c r="K324" s="502"/>
      <c r="L324" s="502"/>
      <c r="M324" s="482"/>
      <c r="N324" s="500"/>
      <c r="O324" s="500"/>
      <c r="P324" s="501"/>
      <c r="Q324" s="501"/>
      <c r="R324" s="51"/>
      <c r="S324" s="177"/>
      <c r="T324" s="44"/>
      <c r="U324" s="44"/>
      <c r="V324" s="44"/>
      <c r="W324" s="44"/>
      <c r="X324" s="44"/>
      <c r="Y324" s="48"/>
      <c r="Z324" s="567"/>
      <c r="AA324" s="366"/>
      <c r="AB324" s="14"/>
      <c r="AC324" s="15"/>
      <c r="AD324" s="16"/>
      <c r="AE324" s="16"/>
      <c r="AF324" s="15"/>
      <c r="AG324" s="15"/>
      <c r="AH324" s="15"/>
      <c r="AI324" s="15"/>
      <c r="AJ324" s="144"/>
      <c r="AK324" s="144"/>
      <c r="AL324" s="51"/>
      <c r="AM324" s="19"/>
    </row>
    <row r="325" spans="1:40" s="30" customFormat="1" ht="12.75" customHeight="1">
      <c r="A325" s="1">
        <v>25409</v>
      </c>
      <c r="B325" s="15" t="s">
        <v>209</v>
      </c>
      <c r="C325" s="211">
        <f>$G$24</f>
        <v>0</v>
      </c>
      <c r="D325" s="211" t="s">
        <v>20</v>
      </c>
      <c r="E325" s="10" t="s">
        <v>157</v>
      </c>
      <c r="F325" s="209">
        <f>SUM(L322:L324)</f>
        <v>0</v>
      </c>
      <c r="G325" s="211"/>
      <c r="H325" s="207"/>
      <c r="I325" s="212"/>
      <c r="J325" s="154"/>
      <c r="K325" s="438"/>
      <c r="L325" s="438">
        <f>ROUND((F325*C325%)*2,1)/2</f>
        <v>0</v>
      </c>
      <c r="M325" s="482">
        <f t="shared" ref="M325:M326" si="128">K325+L325</f>
        <v>0</v>
      </c>
      <c r="N325" s="500"/>
      <c r="O325" s="500"/>
      <c r="P325" s="501"/>
      <c r="Q325" s="501"/>
      <c r="R325" s="51"/>
      <c r="S325" s="177"/>
      <c r="T325" s="44"/>
      <c r="U325" s="44"/>
      <c r="V325" s="44"/>
      <c r="W325" s="44"/>
      <c r="X325" s="44"/>
      <c r="Y325" s="48"/>
      <c r="Z325" s="567"/>
      <c r="AA325" s="366"/>
      <c r="AB325" s="14"/>
      <c r="AC325" s="15"/>
      <c r="AD325" s="16"/>
      <c r="AE325" s="16"/>
      <c r="AF325" s="15"/>
      <c r="AG325" s="15"/>
      <c r="AH325" s="15"/>
      <c r="AI325" s="15"/>
      <c r="AJ325" s="144"/>
      <c r="AK325" s="144"/>
      <c r="AL325" s="51"/>
      <c r="AM325" s="19"/>
    </row>
    <row r="326" spans="1:40" s="30" customFormat="1" ht="12.75" customHeight="1">
      <c r="A326" s="1"/>
      <c r="B326" s="15" t="s">
        <v>210</v>
      </c>
      <c r="C326" s="211">
        <f>$G$24</f>
        <v>0</v>
      </c>
      <c r="D326" s="211" t="s">
        <v>20</v>
      </c>
      <c r="E326" s="10" t="s">
        <v>157</v>
      </c>
      <c r="F326" s="209">
        <f>SUM(K322:K324)</f>
        <v>0</v>
      </c>
      <c r="G326" s="211"/>
      <c r="H326" s="207"/>
      <c r="I326" s="212"/>
      <c r="J326" s="154"/>
      <c r="K326" s="438">
        <f>ROUND((F326*C326%)*2,1)/2</f>
        <v>0</v>
      </c>
      <c r="L326" s="438"/>
      <c r="M326" s="482">
        <f t="shared" si="128"/>
        <v>0</v>
      </c>
      <c r="N326" s="500"/>
      <c r="O326" s="500"/>
      <c r="P326" s="501"/>
      <c r="Q326" s="501"/>
      <c r="R326" s="51"/>
      <c r="S326" s="177"/>
      <c r="T326" s="44"/>
      <c r="U326" s="44"/>
      <c r="V326" s="44"/>
      <c r="W326" s="44"/>
      <c r="X326" s="44"/>
      <c r="Y326" s="48"/>
      <c r="Z326" s="567"/>
      <c r="AA326" s="366"/>
      <c r="AB326" s="14"/>
      <c r="AC326" s="15"/>
      <c r="AD326" s="16"/>
      <c r="AE326" s="16"/>
      <c r="AF326" s="15"/>
      <c r="AG326" s="15"/>
      <c r="AH326" s="15"/>
      <c r="AI326" s="15"/>
      <c r="AJ326" s="144"/>
      <c r="AK326" s="144"/>
      <c r="AL326" s="51"/>
      <c r="AM326" s="19"/>
    </row>
    <row r="327" spans="1:40" s="30" customFormat="1" ht="12.75" customHeight="1">
      <c r="A327" s="1"/>
      <c r="B327" s="15"/>
      <c r="C327" s="10"/>
      <c r="D327" s="211"/>
      <c r="E327" s="10"/>
      <c r="F327" s="209"/>
      <c r="G327" s="211"/>
      <c r="H327" s="207"/>
      <c r="I327" s="212"/>
      <c r="J327" s="231"/>
      <c r="K327" s="502"/>
      <c r="L327" s="502"/>
      <c r="M327" s="482"/>
      <c r="N327" s="482"/>
      <c r="O327" s="482"/>
      <c r="P327" s="485"/>
      <c r="Q327" s="485"/>
      <c r="R327" s="51"/>
      <c r="S327" s="177"/>
      <c r="T327" s="44"/>
      <c r="U327" s="44"/>
      <c r="V327" s="44"/>
      <c r="W327" s="44"/>
      <c r="X327" s="44"/>
      <c r="Y327" s="48"/>
      <c r="Z327" s="567"/>
      <c r="AA327" s="366"/>
      <c r="AB327" s="14"/>
      <c r="AC327" s="15"/>
      <c r="AD327" s="16"/>
      <c r="AE327" s="16"/>
      <c r="AF327" s="15"/>
      <c r="AG327" s="15"/>
      <c r="AH327" s="15"/>
      <c r="AI327" s="15"/>
      <c r="AJ327" s="144"/>
      <c r="AK327" s="144"/>
      <c r="AL327" s="51"/>
      <c r="AM327" s="19"/>
    </row>
    <row r="328" spans="1:40" s="30" customFormat="1" ht="12.75" customHeight="1">
      <c r="A328" s="75"/>
      <c r="B328" s="246" t="s">
        <v>211</v>
      </c>
      <c r="C328" s="152"/>
      <c r="D328" s="157"/>
      <c r="E328" s="247"/>
      <c r="F328" s="450"/>
      <c r="G328" s="165"/>
      <c r="H328" s="248"/>
      <c r="I328" s="248" t="s">
        <v>212</v>
      </c>
      <c r="J328" s="451"/>
      <c r="K328" s="481">
        <f t="shared" ref="K328:P328" si="129">K116+K122+K127+K146+K166+K182+K200+K219+K229+K249+K261+K278+K293+K303+K313+K321</f>
        <v>0</v>
      </c>
      <c r="L328" s="481">
        <f t="shared" si="129"/>
        <v>0</v>
      </c>
      <c r="M328" s="489">
        <f t="shared" si="129"/>
        <v>0</v>
      </c>
      <c r="N328" s="489">
        <f t="shared" si="129"/>
        <v>0</v>
      </c>
      <c r="O328" s="489">
        <f t="shared" si="129"/>
        <v>0</v>
      </c>
      <c r="P328" s="489">
        <f t="shared" si="129"/>
        <v>0</v>
      </c>
      <c r="Q328" s="489">
        <f>Q116+Q122+Q127+Q146+Q166+Q182+Q200+Q219+Q229+Q249+Q261+Q278+Q293+Q303+Q313+Q321</f>
        <v>0</v>
      </c>
      <c r="R328" s="151"/>
      <c r="S328" s="177"/>
      <c r="T328" s="44"/>
      <c r="U328" s="44"/>
      <c r="V328" s="44"/>
      <c r="W328" s="44"/>
      <c r="X328" s="44"/>
      <c r="Y328" s="48"/>
      <c r="Z328" s="567"/>
      <c r="AA328" s="366"/>
      <c r="AB328" s="14"/>
      <c r="AC328" s="15"/>
      <c r="AD328" s="16"/>
      <c r="AE328" s="16"/>
      <c r="AF328" s="15"/>
      <c r="AG328" s="15"/>
      <c r="AH328" s="15"/>
      <c r="AI328" s="15"/>
      <c r="AJ328" s="17"/>
      <c r="AK328" s="17"/>
      <c r="AL328" s="51"/>
      <c r="AM328" s="19"/>
      <c r="AN328" s="19"/>
    </row>
    <row r="329" spans="1:40" s="30" customFormat="1" ht="12.75" customHeight="1">
      <c r="A329" s="75" t="s">
        <v>25</v>
      </c>
      <c r="B329" s="249">
        <f>L143+L163+L179+L197+L215+L226+L246+L258+L274+L290+L300+L310+L318+L325</f>
        <v>0</v>
      </c>
      <c r="C329" s="152"/>
      <c r="D329" s="157"/>
      <c r="E329" s="152"/>
      <c r="F329" s="15"/>
      <c r="G329" s="15"/>
      <c r="H329" s="244"/>
      <c r="I329" s="167"/>
      <c r="J329" s="162"/>
      <c r="K329" s="513"/>
      <c r="L329" s="513"/>
      <c r="M329" s="514"/>
      <c r="N329" s="514"/>
      <c r="O329" s="514"/>
      <c r="P329" s="514"/>
      <c r="Q329" s="514"/>
      <c r="R329" s="51"/>
      <c r="S329" s="177"/>
      <c r="T329" s="44"/>
      <c r="U329" s="44"/>
      <c r="V329" s="44"/>
      <c r="W329" s="44"/>
      <c r="X329" s="44"/>
      <c r="Y329" s="48"/>
      <c r="Z329" s="567"/>
      <c r="AA329" s="366"/>
      <c r="AB329" s="14"/>
      <c r="AC329" s="15"/>
      <c r="AD329" s="16"/>
      <c r="AE329" s="16"/>
      <c r="AF329" s="15"/>
      <c r="AG329" s="15"/>
      <c r="AH329" s="15"/>
      <c r="AI329" s="15"/>
      <c r="AJ329" s="17"/>
      <c r="AK329" s="17"/>
      <c r="AL329" s="51"/>
      <c r="AM329" s="19"/>
    </row>
    <row r="330" spans="1:40" s="30" customFormat="1" ht="12.75" customHeight="1">
      <c r="A330" s="75" t="s">
        <v>213</v>
      </c>
      <c r="B330" s="249">
        <f>K144+K164+K180+K198+K216+K227+K247+K259+K275+K291+K301+K311+K319+K326</f>
        <v>0</v>
      </c>
      <c r="C330" s="152"/>
      <c r="D330" s="157"/>
      <c r="E330" s="152"/>
      <c r="F330" s="15"/>
      <c r="G330" s="15"/>
      <c r="H330" s="244"/>
      <c r="I330" s="167"/>
      <c r="J330" s="162"/>
      <c r="K330" s="141"/>
      <c r="L330" s="141"/>
      <c r="M330" s="48"/>
      <c r="N330" s="48"/>
      <c r="O330" s="48"/>
      <c r="P330" s="48"/>
      <c r="Q330" s="48"/>
      <c r="R330" s="51"/>
      <c r="S330" s="177"/>
      <c r="T330" s="44"/>
      <c r="U330" s="44"/>
      <c r="V330" s="44"/>
      <c r="W330" s="44"/>
      <c r="X330" s="44"/>
      <c r="Y330" s="48"/>
      <c r="Z330" s="567"/>
      <c r="AA330" s="366"/>
      <c r="AB330" s="14"/>
      <c r="AC330" s="15"/>
      <c r="AD330" s="16"/>
      <c r="AE330" s="16"/>
      <c r="AF330" s="15"/>
      <c r="AG330" s="15"/>
      <c r="AH330" s="15"/>
      <c r="AI330" s="15"/>
      <c r="AJ330" s="17"/>
      <c r="AK330" s="17"/>
      <c r="AL330" s="51"/>
      <c r="AM330" s="19"/>
    </row>
    <row r="331" spans="1:40" s="30" customFormat="1" ht="12.75" customHeight="1">
      <c r="A331" s="75" t="s">
        <v>34</v>
      </c>
      <c r="B331" s="250">
        <f>B329+B330</f>
        <v>0</v>
      </c>
      <c r="C331" s="152"/>
      <c r="D331" s="157"/>
      <c r="E331" s="152"/>
      <c r="F331" s="15"/>
      <c r="G331" s="15"/>
      <c r="H331" s="244"/>
      <c r="I331" s="167"/>
      <c r="J331" s="162"/>
      <c r="K331" s="141"/>
      <c r="L331" s="141"/>
      <c r="M331" s="48"/>
      <c r="N331" s="48"/>
      <c r="O331" s="48"/>
      <c r="P331" s="48"/>
      <c r="Q331" s="48"/>
      <c r="R331" s="51"/>
      <c r="S331" s="177"/>
      <c r="T331" s="44"/>
      <c r="U331" s="44"/>
      <c r="V331" s="44"/>
      <c r="W331" s="44"/>
      <c r="X331" s="44"/>
      <c r="Y331" s="48"/>
      <c r="Z331" s="574"/>
      <c r="AA331" s="366"/>
      <c r="AB331" s="14"/>
      <c r="AC331" s="15"/>
      <c r="AD331" s="16"/>
      <c r="AE331" s="16"/>
      <c r="AF331" s="15"/>
      <c r="AG331" s="15"/>
      <c r="AH331" s="15"/>
      <c r="AI331" s="15"/>
      <c r="AJ331" s="17"/>
      <c r="AK331" s="17"/>
      <c r="AL331" s="51"/>
    </row>
    <row r="332" spans="1:40" s="30" customFormat="1" ht="12.75" customHeight="1" thickBot="1">
      <c r="A332" s="454"/>
      <c r="B332" s="455"/>
      <c r="C332" s="421"/>
      <c r="D332" s="422"/>
      <c r="E332" s="421"/>
      <c r="F332" s="420"/>
      <c r="G332" s="420"/>
      <c r="H332" s="456"/>
      <c r="I332" s="457"/>
      <c r="J332" s="425"/>
      <c r="K332" s="490"/>
      <c r="L332" s="490"/>
      <c r="M332" s="424"/>
      <c r="N332" s="424"/>
      <c r="O332" s="424"/>
      <c r="P332" s="424"/>
      <c r="Q332" s="424"/>
      <c r="R332" s="51"/>
      <c r="S332" s="177"/>
      <c r="T332" s="44"/>
      <c r="U332" s="44"/>
      <c r="V332" s="44"/>
      <c r="W332" s="44"/>
      <c r="X332" s="44"/>
      <c r="Y332" s="48"/>
      <c r="Z332" s="574"/>
      <c r="AA332" s="366"/>
      <c r="AB332" s="14"/>
      <c r="AC332" s="15"/>
      <c r="AD332" s="16"/>
      <c r="AE332" s="16"/>
      <c r="AF332" s="15"/>
      <c r="AG332" s="15"/>
      <c r="AH332" s="15"/>
      <c r="AI332" s="15"/>
      <c r="AJ332" s="17"/>
      <c r="AK332" s="17"/>
      <c r="AL332" s="51"/>
    </row>
    <row r="333" spans="1:40" ht="12.75" customHeight="1">
      <c r="A333" s="75"/>
      <c r="B333" s="30"/>
      <c r="C333" s="152"/>
      <c r="D333" s="157"/>
      <c r="E333" s="152"/>
      <c r="F333" s="255"/>
      <c r="H333" s="16"/>
      <c r="I333" s="254"/>
      <c r="J333" s="254"/>
      <c r="K333" s="545"/>
      <c r="L333" s="545"/>
      <c r="M333" s="535"/>
      <c r="N333" s="535"/>
      <c r="O333" s="535"/>
      <c r="P333" s="546"/>
      <c r="Q333" s="546"/>
      <c r="S333" s="177"/>
      <c r="Z333" s="567"/>
    </row>
    <row r="334" spans="1:40" ht="38.25">
      <c r="A334" s="75" t="s">
        <v>45</v>
      </c>
      <c r="B334" s="30" t="s">
        <v>583</v>
      </c>
      <c r="C334" s="152"/>
      <c r="D334" s="157"/>
      <c r="E334" s="152"/>
      <c r="F334" s="255"/>
      <c r="H334" s="16"/>
      <c r="I334" s="168"/>
      <c r="J334" s="183"/>
      <c r="K334" s="492" t="s">
        <v>581</v>
      </c>
      <c r="L334" s="493" t="s">
        <v>580</v>
      </c>
      <c r="M334" s="494" t="s">
        <v>72</v>
      </c>
      <c r="N334" s="495" t="s">
        <v>568</v>
      </c>
      <c r="O334" s="495" t="s">
        <v>570</v>
      </c>
      <c r="P334" s="495" t="s">
        <v>569</v>
      </c>
      <c r="Q334" s="480" t="s">
        <v>709</v>
      </c>
      <c r="S334" s="177"/>
      <c r="U334" s="10"/>
      <c r="W334" s="15"/>
      <c r="Z334" s="567"/>
    </row>
    <row r="335" spans="1:40" ht="12.75" customHeight="1">
      <c r="A335" s="75"/>
      <c r="B335" s="145" t="s">
        <v>214</v>
      </c>
      <c r="C335" s="256"/>
      <c r="D335" s="147"/>
      <c r="E335" s="80"/>
      <c r="F335" s="80"/>
      <c r="G335" s="80"/>
      <c r="H335" s="149"/>
      <c r="I335" s="149" t="s">
        <v>13</v>
      </c>
      <c r="J335" s="185"/>
      <c r="K335" s="481">
        <f>SUM(K336:K348)</f>
        <v>0</v>
      </c>
      <c r="L335" s="481">
        <f t="shared" ref="L335:P335" si="130">SUM(L336:L348)</f>
        <v>0</v>
      </c>
      <c r="M335" s="489">
        <f t="shared" si="130"/>
        <v>0</v>
      </c>
      <c r="N335" s="489">
        <f t="shared" si="130"/>
        <v>0</v>
      </c>
      <c r="O335" s="489">
        <f t="shared" si="130"/>
        <v>0</v>
      </c>
      <c r="P335" s="489">
        <f t="shared" si="130"/>
        <v>0</v>
      </c>
      <c r="Q335" s="489">
        <f>SUM(Q336:Q348)</f>
        <v>0</v>
      </c>
      <c r="R335" s="151"/>
      <c r="S335" s="177"/>
      <c r="U335" s="10"/>
      <c r="Y335" s="46"/>
      <c r="Z335" s="567"/>
    </row>
    <row r="336" spans="1:40" ht="12.75" customHeight="1">
      <c r="A336" s="75"/>
      <c r="C336" s="15"/>
      <c r="D336" s="153"/>
      <c r="E336" s="160"/>
      <c r="F336" s="307"/>
      <c r="G336" s="157" t="s">
        <v>215</v>
      </c>
      <c r="H336" s="273"/>
      <c r="I336" s="29" t="s">
        <v>216</v>
      </c>
      <c r="J336" s="162"/>
      <c r="K336" s="484"/>
      <c r="L336" s="484"/>
      <c r="M336" s="500" t="s">
        <v>34</v>
      </c>
      <c r="N336" s="500"/>
      <c r="O336" s="500"/>
      <c r="P336" s="501"/>
      <c r="Q336" s="501"/>
      <c r="S336" s="190" t="s">
        <v>122</v>
      </c>
      <c r="T336" s="191" t="s">
        <v>123</v>
      </c>
      <c r="U336" s="178"/>
      <c r="V336" s="193" t="s">
        <v>48</v>
      </c>
      <c r="W336" s="194" t="s">
        <v>125</v>
      </c>
      <c r="X336" s="195" t="s">
        <v>126</v>
      </c>
      <c r="Y336" s="196" t="s">
        <v>127</v>
      </c>
      <c r="Z336" s="575" t="s">
        <v>128</v>
      </c>
    </row>
    <row r="337" spans="1:39" ht="12.75" customHeight="1">
      <c r="A337" s="1">
        <v>31000</v>
      </c>
      <c r="C337" s="160"/>
      <c r="D337" s="161"/>
      <c r="E337" s="255"/>
      <c r="F337" s="228"/>
      <c r="G337" s="10">
        <v>0</v>
      </c>
      <c r="H337" s="15"/>
      <c r="I337" s="46">
        <v>0</v>
      </c>
      <c r="J337" s="154"/>
      <c r="K337" s="438"/>
      <c r="L337" s="438">
        <f>G337*I337</f>
        <v>0</v>
      </c>
      <c r="M337" s="482">
        <f t="shared" ref="M337:M338" si="131">K337+L337</f>
        <v>0</v>
      </c>
      <c r="N337" s="500"/>
      <c r="O337" s="500"/>
      <c r="P337" s="501"/>
      <c r="Q337" s="501"/>
      <c r="S337" s="177">
        <v>0</v>
      </c>
      <c r="T337" s="44">
        <f>$AA$123</f>
        <v>0</v>
      </c>
      <c r="V337" s="44">
        <f>$AA$125</f>
        <v>0</v>
      </c>
      <c r="W337" s="44">
        <f>$AA$126</f>
        <v>0</v>
      </c>
      <c r="X337" s="44">
        <v>0</v>
      </c>
      <c r="Y337" s="48">
        <v>0</v>
      </c>
      <c r="Z337" s="567">
        <f>X337*Y337</f>
        <v>0</v>
      </c>
      <c r="AA337" s="257"/>
      <c r="AE337" s="15"/>
    </row>
    <row r="338" spans="1:39" s="30" customFormat="1" ht="12.75" customHeight="1">
      <c r="A338" s="1">
        <f>A337+1</f>
        <v>31001</v>
      </c>
      <c r="B338" s="15"/>
      <c r="C338" s="160"/>
      <c r="D338" s="161"/>
      <c r="E338" s="255"/>
      <c r="F338" s="228"/>
      <c r="G338" s="10"/>
      <c r="H338" s="15"/>
      <c r="I338" s="46"/>
      <c r="J338" s="154"/>
      <c r="K338" s="438"/>
      <c r="L338" s="438">
        <f t="shared" ref="L338:L347" si="132">G338*I338</f>
        <v>0</v>
      </c>
      <c r="M338" s="482">
        <f t="shared" si="131"/>
        <v>0</v>
      </c>
      <c r="N338" s="500"/>
      <c r="O338" s="500"/>
      <c r="P338" s="501"/>
      <c r="Q338" s="501"/>
      <c r="R338" s="51"/>
      <c r="S338" s="177"/>
      <c r="T338" s="44"/>
      <c r="V338" s="44"/>
      <c r="W338" s="44"/>
      <c r="X338" s="44"/>
      <c r="Y338" s="48"/>
      <c r="Z338" s="567">
        <f t="shared" ref="Z338:Z347" si="133">X338*Y338</f>
        <v>0</v>
      </c>
      <c r="AA338" s="257"/>
      <c r="AB338" s="14"/>
      <c r="AC338" s="15"/>
      <c r="AD338" s="15"/>
      <c r="AE338" s="15"/>
      <c r="AF338" s="15"/>
      <c r="AG338" s="15"/>
      <c r="AH338" s="15"/>
      <c r="AI338" s="15"/>
      <c r="AJ338" s="17"/>
      <c r="AK338" s="17"/>
      <c r="AL338" s="51"/>
      <c r="AM338" s="19"/>
    </row>
    <row r="339" spans="1:39" s="30" customFormat="1" ht="12.75" customHeight="1">
      <c r="A339" s="1">
        <f t="shared" ref="A339:A347" si="134">A338+1</f>
        <v>31002</v>
      </c>
      <c r="B339" s="15"/>
      <c r="C339" s="160"/>
      <c r="D339" s="161"/>
      <c r="E339" s="255"/>
      <c r="F339" s="228"/>
      <c r="G339" s="10"/>
      <c r="H339" s="15"/>
      <c r="I339" s="46"/>
      <c r="J339" s="154"/>
      <c r="K339" s="438"/>
      <c r="L339" s="438">
        <f t="shared" si="132"/>
        <v>0</v>
      </c>
      <c r="M339" s="482">
        <f t="shared" ref="M339:M347" si="135">K339+L339</f>
        <v>0</v>
      </c>
      <c r="N339" s="500"/>
      <c r="O339" s="500"/>
      <c r="P339" s="501"/>
      <c r="Q339" s="501"/>
      <c r="R339" s="51"/>
      <c r="S339" s="177"/>
      <c r="T339" s="44"/>
      <c r="V339" s="44"/>
      <c r="W339" s="44"/>
      <c r="X339" s="44"/>
      <c r="Y339" s="48"/>
      <c r="Z339" s="567">
        <f t="shared" si="133"/>
        <v>0</v>
      </c>
      <c r="AA339" s="257"/>
      <c r="AB339" s="14"/>
      <c r="AC339" s="15"/>
      <c r="AD339" s="16"/>
      <c r="AE339" s="15"/>
      <c r="AF339" s="15"/>
      <c r="AG339" s="15"/>
      <c r="AH339" s="15"/>
      <c r="AI339" s="15"/>
      <c r="AJ339" s="17"/>
      <c r="AK339" s="144"/>
      <c r="AL339" s="51"/>
      <c r="AM339" s="19"/>
    </row>
    <row r="340" spans="1:39" s="30" customFormat="1" ht="12.75" customHeight="1">
      <c r="A340" s="1">
        <f t="shared" si="134"/>
        <v>31003</v>
      </c>
      <c r="B340" s="15"/>
      <c r="C340" s="15"/>
      <c r="D340" s="257"/>
      <c r="E340" s="255"/>
      <c r="F340" s="228"/>
      <c r="G340" s="10"/>
      <c r="H340" s="15"/>
      <c r="I340" s="46"/>
      <c r="J340" s="154"/>
      <c r="K340" s="438"/>
      <c r="L340" s="438">
        <f t="shared" si="132"/>
        <v>0</v>
      </c>
      <c r="M340" s="482">
        <f t="shared" si="135"/>
        <v>0</v>
      </c>
      <c r="N340" s="500"/>
      <c r="O340" s="500"/>
      <c r="P340" s="501"/>
      <c r="Q340" s="501"/>
      <c r="R340" s="51"/>
      <c r="S340" s="177"/>
      <c r="T340" s="44"/>
      <c r="V340" s="44"/>
      <c r="W340" s="44"/>
      <c r="X340" s="44"/>
      <c r="Y340" s="48"/>
      <c r="Z340" s="567">
        <f t="shared" si="133"/>
        <v>0</v>
      </c>
      <c r="AA340" s="257"/>
      <c r="AB340" s="14"/>
      <c r="AC340" s="15"/>
      <c r="AD340" s="16"/>
      <c r="AE340" s="15"/>
      <c r="AF340" s="15"/>
      <c r="AG340" s="15"/>
      <c r="AH340" s="15"/>
      <c r="AI340" s="15"/>
      <c r="AJ340" s="17"/>
      <c r="AK340" s="17"/>
      <c r="AL340" s="51"/>
      <c r="AM340" s="19"/>
    </row>
    <row r="341" spans="1:39" ht="12.75" customHeight="1">
      <c r="A341" s="1">
        <f t="shared" si="134"/>
        <v>31004</v>
      </c>
      <c r="C341" s="160"/>
      <c r="D341" s="161"/>
      <c r="E341" s="255"/>
      <c r="F341" s="228"/>
      <c r="G341" s="10"/>
      <c r="H341" s="15"/>
      <c r="I341" s="46"/>
      <c r="J341" s="154"/>
      <c r="K341" s="438"/>
      <c r="L341" s="438">
        <f t="shared" si="132"/>
        <v>0</v>
      </c>
      <c r="M341" s="482">
        <f t="shared" si="135"/>
        <v>0</v>
      </c>
      <c r="N341" s="500"/>
      <c r="O341" s="500"/>
      <c r="P341" s="501"/>
      <c r="Q341" s="501"/>
      <c r="S341" s="177"/>
      <c r="U341" s="15"/>
      <c r="Z341" s="567">
        <f t="shared" si="133"/>
        <v>0</v>
      </c>
      <c r="AA341" s="257"/>
      <c r="AB341" s="16"/>
      <c r="AE341" s="15"/>
      <c r="AK341" s="144"/>
    </row>
    <row r="342" spans="1:39" ht="12.75" customHeight="1">
      <c r="A342" s="1">
        <f>A341+1</f>
        <v>31005</v>
      </c>
      <c r="C342" s="160"/>
      <c r="D342" s="161"/>
      <c r="E342" s="255"/>
      <c r="F342" s="228"/>
      <c r="G342" s="10"/>
      <c r="H342" s="258"/>
      <c r="I342" s="46"/>
      <c r="J342" s="154"/>
      <c r="K342" s="438"/>
      <c r="L342" s="438">
        <f t="shared" si="132"/>
        <v>0</v>
      </c>
      <c r="M342" s="482">
        <f t="shared" si="135"/>
        <v>0</v>
      </c>
      <c r="N342" s="500"/>
      <c r="O342" s="500"/>
      <c r="P342" s="501"/>
      <c r="Q342" s="501"/>
      <c r="S342" s="177"/>
      <c r="U342" s="15"/>
      <c r="Z342" s="567">
        <f t="shared" si="133"/>
        <v>0</v>
      </c>
      <c r="AA342" s="257"/>
      <c r="AE342" s="15"/>
    </row>
    <row r="343" spans="1:39" ht="12.75" customHeight="1">
      <c r="A343" s="1">
        <f t="shared" si="134"/>
        <v>31006</v>
      </c>
      <c r="C343" s="160"/>
      <c r="D343" s="161"/>
      <c r="E343" s="255"/>
      <c r="F343" s="228"/>
      <c r="G343" s="10"/>
      <c r="H343" s="259"/>
      <c r="I343" s="46"/>
      <c r="J343" s="154"/>
      <c r="K343" s="438"/>
      <c r="L343" s="438">
        <f t="shared" si="132"/>
        <v>0</v>
      </c>
      <c r="M343" s="482">
        <f t="shared" si="135"/>
        <v>0</v>
      </c>
      <c r="N343" s="500"/>
      <c r="O343" s="500"/>
      <c r="P343" s="501"/>
      <c r="Q343" s="501"/>
      <c r="S343" s="177"/>
      <c r="U343" s="15"/>
      <c r="Z343" s="567">
        <f t="shared" si="133"/>
        <v>0</v>
      </c>
      <c r="AA343" s="257"/>
      <c r="AE343" s="15"/>
    </row>
    <row r="344" spans="1:39" ht="12.75" customHeight="1">
      <c r="A344" s="1">
        <f t="shared" si="134"/>
        <v>31007</v>
      </c>
      <c r="C344" s="160"/>
      <c r="D344" s="161"/>
      <c r="E344" s="255"/>
      <c r="F344" s="228"/>
      <c r="G344" s="10"/>
      <c r="H344" s="259"/>
      <c r="I344" s="46"/>
      <c r="J344" s="154"/>
      <c r="K344" s="438"/>
      <c r="L344" s="438">
        <f t="shared" si="132"/>
        <v>0</v>
      </c>
      <c r="M344" s="482">
        <f t="shared" si="135"/>
        <v>0</v>
      </c>
      <c r="N344" s="500"/>
      <c r="O344" s="500"/>
      <c r="P344" s="501"/>
      <c r="Q344" s="501"/>
      <c r="S344" s="177"/>
      <c r="U344" s="15"/>
      <c r="Z344" s="567">
        <f t="shared" si="133"/>
        <v>0</v>
      </c>
      <c r="AA344" s="257"/>
      <c r="AE344" s="15"/>
    </row>
    <row r="345" spans="1:39" ht="12.75" customHeight="1">
      <c r="A345" s="1">
        <f t="shared" si="134"/>
        <v>31008</v>
      </c>
      <c r="C345" s="160"/>
      <c r="D345" s="161"/>
      <c r="E345" s="255"/>
      <c r="F345" s="228"/>
      <c r="G345" s="10"/>
      <c r="H345" s="259"/>
      <c r="I345" s="46"/>
      <c r="J345" s="154"/>
      <c r="K345" s="438"/>
      <c r="L345" s="438">
        <f t="shared" si="132"/>
        <v>0</v>
      </c>
      <c r="M345" s="482">
        <f t="shared" si="135"/>
        <v>0</v>
      </c>
      <c r="N345" s="500"/>
      <c r="O345" s="500"/>
      <c r="P345" s="501"/>
      <c r="Q345" s="501"/>
      <c r="S345" s="177"/>
      <c r="U345" s="15"/>
      <c r="Z345" s="567">
        <f t="shared" si="133"/>
        <v>0</v>
      </c>
      <c r="AA345" s="257"/>
      <c r="AE345" s="15"/>
    </row>
    <row r="346" spans="1:39" ht="12.75" customHeight="1">
      <c r="A346" s="1">
        <f t="shared" si="134"/>
        <v>31009</v>
      </c>
      <c r="C346" s="15"/>
      <c r="D346" s="160"/>
      <c r="E346" s="255"/>
      <c r="F346" s="161"/>
      <c r="G346" s="10"/>
      <c r="H346" s="259"/>
      <c r="I346" s="46"/>
      <c r="J346" s="154"/>
      <c r="K346" s="438"/>
      <c r="L346" s="438">
        <f t="shared" si="132"/>
        <v>0</v>
      </c>
      <c r="M346" s="482">
        <f t="shared" si="135"/>
        <v>0</v>
      </c>
      <c r="N346" s="500"/>
      <c r="O346" s="500"/>
      <c r="P346" s="501"/>
      <c r="Q346" s="501"/>
      <c r="S346" s="177"/>
      <c r="U346" s="15"/>
      <c r="Z346" s="567">
        <f t="shared" si="133"/>
        <v>0</v>
      </c>
      <c r="AA346" s="257"/>
      <c r="AE346" s="15"/>
    </row>
    <row r="347" spans="1:39" ht="12.75" customHeight="1">
      <c r="A347" s="1">
        <f t="shared" si="134"/>
        <v>31010</v>
      </c>
      <c r="C347" s="15"/>
      <c r="D347" s="160"/>
      <c r="E347" s="255"/>
      <c r="F347" s="161"/>
      <c r="G347" s="10"/>
      <c r="H347" s="259"/>
      <c r="I347" s="46"/>
      <c r="J347" s="154"/>
      <c r="K347" s="438"/>
      <c r="L347" s="438">
        <f t="shared" si="132"/>
        <v>0</v>
      </c>
      <c r="M347" s="482">
        <f t="shared" si="135"/>
        <v>0</v>
      </c>
      <c r="N347" s="500"/>
      <c r="O347" s="500"/>
      <c r="P347" s="501"/>
      <c r="Q347" s="501"/>
      <c r="S347" s="177"/>
      <c r="U347" s="15"/>
      <c r="Z347" s="567">
        <f t="shared" si="133"/>
        <v>0</v>
      </c>
      <c r="AA347" s="257"/>
      <c r="AE347" s="15"/>
    </row>
    <row r="348" spans="1:39" ht="12.75" customHeight="1">
      <c r="C348" s="152"/>
      <c r="D348" s="157"/>
      <c r="E348" s="160"/>
      <c r="F348" s="255"/>
      <c r="G348" s="152"/>
      <c r="H348" s="260"/>
      <c r="I348" s="212"/>
      <c r="J348" s="162"/>
      <c r="K348" s="484"/>
      <c r="L348" s="484"/>
      <c r="M348" s="482"/>
      <c r="N348" s="482"/>
      <c r="O348" s="500"/>
      <c r="P348" s="485"/>
      <c r="Q348" s="485"/>
      <c r="S348" s="177"/>
      <c r="U348" s="15"/>
      <c r="Z348" s="567"/>
      <c r="AA348" s="257"/>
      <c r="AE348" s="15"/>
    </row>
    <row r="349" spans="1:39" ht="12.75" customHeight="1">
      <c r="B349" s="145" t="s">
        <v>217</v>
      </c>
      <c r="C349" s="256"/>
      <c r="D349" s="147"/>
      <c r="E349" s="80"/>
      <c r="F349" s="80"/>
      <c r="G349" s="233"/>
      <c r="H349" s="149"/>
      <c r="I349" s="149" t="s">
        <v>13</v>
      </c>
      <c r="J349" s="185"/>
      <c r="K349" s="481">
        <f>SUM(K350:K367)</f>
        <v>0</v>
      </c>
      <c r="L349" s="481">
        <f t="shared" ref="L349:P349" si="136">SUM(L350:L367)</f>
        <v>0</v>
      </c>
      <c r="M349" s="489">
        <f t="shared" si="136"/>
        <v>0</v>
      </c>
      <c r="N349" s="489">
        <f t="shared" si="136"/>
        <v>0</v>
      </c>
      <c r="O349" s="489">
        <f t="shared" si="136"/>
        <v>0</v>
      </c>
      <c r="P349" s="489">
        <f t="shared" si="136"/>
        <v>0</v>
      </c>
      <c r="Q349" s="489">
        <f>SUM(Q350:Q367)</f>
        <v>0</v>
      </c>
      <c r="R349" s="151"/>
      <c r="S349" s="177"/>
      <c r="U349" s="15"/>
      <c r="Y349" s="46"/>
      <c r="Z349" s="567"/>
      <c r="AA349" s="257"/>
      <c r="AE349" s="15"/>
    </row>
    <row r="350" spans="1:39" ht="12.75" customHeight="1">
      <c r="C350" s="152"/>
      <c r="D350" s="157"/>
      <c r="E350" s="160"/>
      <c r="F350" s="307"/>
      <c r="G350" s="157" t="s">
        <v>215</v>
      </c>
      <c r="H350" s="273"/>
      <c r="I350" s="29" t="s">
        <v>216</v>
      </c>
      <c r="J350" s="162"/>
      <c r="K350" s="484"/>
      <c r="L350" s="484"/>
      <c r="M350" s="500" t="s">
        <v>34</v>
      </c>
      <c r="N350" s="500"/>
      <c r="O350" s="500"/>
      <c r="P350" s="501"/>
      <c r="Q350" s="501"/>
      <c r="S350" s="190" t="s">
        <v>122</v>
      </c>
      <c r="T350" s="191" t="s">
        <v>123</v>
      </c>
      <c r="U350" s="178"/>
      <c r="V350" s="193" t="s">
        <v>48</v>
      </c>
      <c r="W350" s="194" t="s">
        <v>125</v>
      </c>
      <c r="X350" s="195" t="s">
        <v>126</v>
      </c>
      <c r="Y350" s="196" t="s">
        <v>127</v>
      </c>
      <c r="Z350" s="575" t="s">
        <v>128</v>
      </c>
      <c r="AA350" s="257"/>
      <c r="AE350" s="15"/>
    </row>
    <row r="351" spans="1:39" ht="12.75" customHeight="1">
      <c r="A351" s="1">
        <v>32000</v>
      </c>
      <c r="C351" s="152"/>
      <c r="D351" s="161"/>
      <c r="E351" s="152"/>
      <c r="F351" s="45"/>
      <c r="G351" s="10">
        <v>0</v>
      </c>
      <c r="H351" s="15"/>
      <c r="I351" s="261">
        <v>0</v>
      </c>
      <c r="J351" s="154"/>
      <c r="K351" s="438"/>
      <c r="L351" s="438">
        <f>G351*I351</f>
        <v>0</v>
      </c>
      <c r="M351" s="482">
        <f t="shared" ref="M351:M352" si="137">K351+L351</f>
        <v>0</v>
      </c>
      <c r="N351" s="500"/>
      <c r="O351" s="500"/>
      <c r="P351" s="501"/>
      <c r="Q351" s="501"/>
      <c r="S351" s="177">
        <v>0</v>
      </c>
      <c r="T351" s="44">
        <f>$AA$123</f>
        <v>0</v>
      </c>
      <c r="V351" s="44">
        <f>$AA$125</f>
        <v>0</v>
      </c>
      <c r="W351" s="44">
        <f>$AA$126</f>
        <v>0</v>
      </c>
      <c r="X351" s="44">
        <v>0</v>
      </c>
      <c r="Y351" s="48">
        <v>0</v>
      </c>
      <c r="Z351" s="567">
        <f>X351*Y351</f>
        <v>0</v>
      </c>
      <c r="AA351" s="257"/>
      <c r="AE351" s="15"/>
    </row>
    <row r="352" spans="1:39" ht="12.75" customHeight="1">
      <c r="A352" s="1">
        <f>A351+1</f>
        <v>32001</v>
      </c>
      <c r="C352" s="152"/>
      <c r="D352" s="161"/>
      <c r="E352" s="152"/>
      <c r="F352" s="45"/>
      <c r="G352" s="10"/>
      <c r="H352" s="15"/>
      <c r="I352" s="261"/>
      <c r="J352" s="154"/>
      <c r="K352" s="438"/>
      <c r="L352" s="438">
        <f>G352*I352</f>
        <v>0</v>
      </c>
      <c r="M352" s="482">
        <f t="shared" si="137"/>
        <v>0</v>
      </c>
      <c r="N352" s="500"/>
      <c r="O352" s="500"/>
      <c r="P352" s="501"/>
      <c r="Q352" s="501"/>
      <c r="S352" s="177"/>
      <c r="U352" s="15"/>
      <c r="Z352" s="567">
        <f t="shared" ref="Z352:Z366" si="138">X352*Y352</f>
        <v>0</v>
      </c>
      <c r="AA352" s="257"/>
      <c r="AE352" s="15"/>
    </row>
    <row r="353" spans="1:39" ht="12.75" customHeight="1">
      <c r="A353" s="1">
        <f>A352+1</f>
        <v>32002</v>
      </c>
      <c r="C353" s="152"/>
      <c r="D353" s="161"/>
      <c r="E353" s="152"/>
      <c r="F353" s="152"/>
      <c r="G353" s="10"/>
      <c r="H353" s="15"/>
      <c r="I353" s="46"/>
      <c r="J353" s="154"/>
      <c r="K353" s="438"/>
      <c r="L353" s="438">
        <f t="shared" ref="L353:L366" si="139">G353*I353</f>
        <v>0</v>
      </c>
      <c r="M353" s="482">
        <f t="shared" ref="M353:M366" si="140">K353+L353</f>
        <v>0</v>
      </c>
      <c r="N353" s="500"/>
      <c r="O353" s="500"/>
      <c r="P353" s="501"/>
      <c r="Q353" s="501"/>
      <c r="S353" s="177"/>
      <c r="U353" s="15"/>
      <c r="Z353" s="567">
        <f t="shared" si="138"/>
        <v>0</v>
      </c>
      <c r="AA353" s="257"/>
      <c r="AE353" s="15"/>
    </row>
    <row r="354" spans="1:39" ht="12.75" customHeight="1">
      <c r="A354" s="1">
        <f t="shared" ref="A354:A366" si="141">A353+1</f>
        <v>32003</v>
      </c>
      <c r="C354" s="160"/>
      <c r="D354" s="161"/>
      <c r="E354" s="152"/>
      <c r="F354" s="152"/>
      <c r="G354" s="10"/>
      <c r="H354" s="15"/>
      <c r="I354" s="46"/>
      <c r="J354" s="154"/>
      <c r="K354" s="438"/>
      <c r="L354" s="438">
        <f t="shared" si="139"/>
        <v>0</v>
      </c>
      <c r="M354" s="482">
        <f t="shared" si="140"/>
        <v>0</v>
      </c>
      <c r="N354" s="500"/>
      <c r="O354" s="500"/>
      <c r="P354" s="501"/>
      <c r="Q354" s="501"/>
      <c r="S354" s="177"/>
      <c r="U354" s="15"/>
      <c r="Z354" s="567">
        <f t="shared" si="138"/>
        <v>0</v>
      </c>
      <c r="AA354" s="257"/>
      <c r="AE354" s="15"/>
    </row>
    <row r="355" spans="1:39" ht="12.75" customHeight="1">
      <c r="A355" s="1">
        <f t="shared" si="141"/>
        <v>32004</v>
      </c>
      <c r="C355" s="160"/>
      <c r="D355" s="161"/>
      <c r="E355" s="152"/>
      <c r="F355" s="152"/>
      <c r="G355" s="10"/>
      <c r="H355" s="15"/>
      <c r="I355" s="46"/>
      <c r="J355" s="154"/>
      <c r="K355" s="438"/>
      <c r="L355" s="438">
        <f t="shared" si="139"/>
        <v>0</v>
      </c>
      <c r="M355" s="482">
        <f t="shared" si="140"/>
        <v>0</v>
      </c>
      <c r="N355" s="500"/>
      <c r="O355" s="500"/>
      <c r="P355" s="501"/>
      <c r="Q355" s="501"/>
      <c r="S355" s="177"/>
      <c r="U355" s="15"/>
      <c r="Z355" s="567">
        <f t="shared" si="138"/>
        <v>0</v>
      </c>
      <c r="AA355" s="257"/>
      <c r="AE355" s="15"/>
    </row>
    <row r="356" spans="1:39" ht="12.75" customHeight="1">
      <c r="A356" s="1">
        <f>A355+1</f>
        <v>32005</v>
      </c>
      <c r="C356" s="160"/>
      <c r="D356" s="161"/>
      <c r="E356" s="152"/>
      <c r="F356" s="152"/>
      <c r="G356" s="10"/>
      <c r="H356" s="15"/>
      <c r="I356" s="46"/>
      <c r="J356" s="154"/>
      <c r="K356" s="438"/>
      <c r="L356" s="438">
        <f t="shared" si="139"/>
        <v>0</v>
      </c>
      <c r="M356" s="482">
        <f t="shared" si="140"/>
        <v>0</v>
      </c>
      <c r="N356" s="500"/>
      <c r="O356" s="500"/>
      <c r="P356" s="501"/>
      <c r="Q356" s="501"/>
      <c r="S356" s="177"/>
      <c r="U356" s="15"/>
      <c r="Z356" s="567">
        <f t="shared" si="138"/>
        <v>0</v>
      </c>
      <c r="AA356" s="257"/>
      <c r="AE356" s="15"/>
    </row>
    <row r="357" spans="1:39" ht="12.75" customHeight="1">
      <c r="A357" s="1">
        <f>A356+1</f>
        <v>32006</v>
      </c>
      <c r="C357" s="160"/>
      <c r="D357" s="161"/>
      <c r="E357" s="152"/>
      <c r="F357" s="152"/>
      <c r="G357" s="10"/>
      <c r="H357" s="15"/>
      <c r="I357" s="46"/>
      <c r="J357" s="154"/>
      <c r="K357" s="438"/>
      <c r="L357" s="438">
        <f t="shared" si="139"/>
        <v>0</v>
      </c>
      <c r="M357" s="482">
        <f t="shared" si="140"/>
        <v>0</v>
      </c>
      <c r="N357" s="500"/>
      <c r="O357" s="500"/>
      <c r="P357" s="501"/>
      <c r="Q357" s="501"/>
      <c r="S357" s="177"/>
      <c r="U357" s="15"/>
      <c r="Z357" s="567">
        <f t="shared" si="138"/>
        <v>0</v>
      </c>
      <c r="AA357" s="257"/>
      <c r="AE357" s="15"/>
    </row>
    <row r="358" spans="1:39" ht="12.75" customHeight="1">
      <c r="A358" s="1">
        <f t="shared" si="141"/>
        <v>32007</v>
      </c>
      <c r="C358" s="160"/>
      <c r="D358" s="161"/>
      <c r="E358" s="152"/>
      <c r="F358" s="152"/>
      <c r="G358" s="10"/>
      <c r="H358" s="15"/>
      <c r="I358" s="46"/>
      <c r="J358" s="262"/>
      <c r="K358" s="515"/>
      <c r="L358" s="438">
        <f t="shared" si="139"/>
        <v>0</v>
      </c>
      <c r="M358" s="482">
        <f t="shared" si="140"/>
        <v>0</v>
      </c>
      <c r="N358" s="500"/>
      <c r="O358" s="500"/>
      <c r="P358" s="501"/>
      <c r="Q358" s="501"/>
      <c r="S358" s="177"/>
      <c r="U358" s="15"/>
      <c r="Z358" s="567">
        <f t="shared" si="138"/>
        <v>0</v>
      </c>
      <c r="AA358" s="257"/>
      <c r="AE358" s="15"/>
    </row>
    <row r="359" spans="1:39" ht="12.75" customHeight="1">
      <c r="A359" s="1">
        <f t="shared" si="141"/>
        <v>32008</v>
      </c>
      <c r="C359" s="160"/>
      <c r="D359" s="161"/>
      <c r="E359" s="152"/>
      <c r="F359" s="152"/>
      <c r="G359" s="10"/>
      <c r="H359" s="15"/>
      <c r="I359" s="46"/>
      <c r="J359" s="154"/>
      <c r="K359" s="438"/>
      <c r="L359" s="438">
        <f t="shared" si="139"/>
        <v>0</v>
      </c>
      <c r="M359" s="482">
        <f t="shared" si="140"/>
        <v>0</v>
      </c>
      <c r="N359" s="500"/>
      <c r="O359" s="500"/>
      <c r="P359" s="501"/>
      <c r="Q359" s="501"/>
      <c r="S359" s="177"/>
      <c r="U359" s="15"/>
      <c r="Z359" s="567">
        <f t="shared" si="138"/>
        <v>0</v>
      </c>
      <c r="AA359" s="257"/>
      <c r="AE359" s="15"/>
    </row>
    <row r="360" spans="1:39" ht="12.75" customHeight="1">
      <c r="A360" s="1">
        <f t="shared" si="141"/>
        <v>32009</v>
      </c>
      <c r="C360" s="160"/>
      <c r="D360" s="161"/>
      <c r="E360" s="152"/>
      <c r="F360" s="152"/>
      <c r="G360" s="10"/>
      <c r="H360" s="15"/>
      <c r="I360" s="46"/>
      <c r="J360" s="262"/>
      <c r="K360" s="515"/>
      <c r="L360" s="438">
        <f t="shared" si="139"/>
        <v>0</v>
      </c>
      <c r="M360" s="482">
        <f t="shared" si="140"/>
        <v>0</v>
      </c>
      <c r="N360" s="500"/>
      <c r="O360" s="500"/>
      <c r="P360" s="501"/>
      <c r="Q360" s="501"/>
      <c r="S360" s="177"/>
      <c r="U360" s="15"/>
      <c r="Z360" s="567">
        <f t="shared" si="138"/>
        <v>0</v>
      </c>
      <c r="AA360" s="257"/>
      <c r="AE360" s="15"/>
    </row>
    <row r="361" spans="1:39" ht="12.75" customHeight="1">
      <c r="A361" s="1">
        <f t="shared" si="141"/>
        <v>32010</v>
      </c>
      <c r="C361" s="160"/>
      <c r="D361" s="161"/>
      <c r="E361" s="152"/>
      <c r="F361" s="152"/>
      <c r="G361" s="10"/>
      <c r="H361" s="15"/>
      <c r="I361" s="46"/>
      <c r="J361" s="262"/>
      <c r="K361" s="515"/>
      <c r="L361" s="438">
        <f t="shared" si="139"/>
        <v>0</v>
      </c>
      <c r="M361" s="482">
        <f t="shared" si="140"/>
        <v>0</v>
      </c>
      <c r="N361" s="500"/>
      <c r="O361" s="500"/>
      <c r="P361" s="501"/>
      <c r="Q361" s="501"/>
      <c r="S361" s="177"/>
      <c r="U361" s="15"/>
      <c r="Z361" s="567">
        <f t="shared" si="138"/>
        <v>0</v>
      </c>
      <c r="AA361" s="257"/>
      <c r="AE361" s="15"/>
    </row>
    <row r="362" spans="1:39" ht="12.75" customHeight="1">
      <c r="A362" s="1">
        <f t="shared" si="141"/>
        <v>32011</v>
      </c>
      <c r="C362" s="160"/>
      <c r="D362" s="161"/>
      <c r="E362" s="152"/>
      <c r="F362" s="152"/>
      <c r="G362" s="10"/>
      <c r="H362" s="15"/>
      <c r="I362" s="46"/>
      <c r="J362" s="154"/>
      <c r="K362" s="438"/>
      <c r="L362" s="438">
        <f t="shared" si="139"/>
        <v>0</v>
      </c>
      <c r="M362" s="482">
        <f t="shared" si="140"/>
        <v>0</v>
      </c>
      <c r="N362" s="500"/>
      <c r="O362" s="500"/>
      <c r="P362" s="501"/>
      <c r="Q362" s="501"/>
      <c r="S362" s="177"/>
      <c r="U362" s="15"/>
      <c r="Z362" s="567">
        <f t="shared" si="138"/>
        <v>0</v>
      </c>
      <c r="AA362" s="257"/>
      <c r="AE362" s="15"/>
    </row>
    <row r="363" spans="1:39" ht="12.75" customHeight="1">
      <c r="A363" s="1">
        <f t="shared" si="141"/>
        <v>32012</v>
      </c>
      <c r="C363" s="160"/>
      <c r="D363" s="161"/>
      <c r="E363" s="152"/>
      <c r="F363" s="152"/>
      <c r="G363" s="10"/>
      <c r="H363" s="15"/>
      <c r="I363" s="46"/>
      <c r="J363" s="154"/>
      <c r="K363" s="438"/>
      <c r="L363" s="438">
        <f t="shared" si="139"/>
        <v>0</v>
      </c>
      <c r="M363" s="482">
        <f t="shared" si="140"/>
        <v>0</v>
      </c>
      <c r="N363" s="500"/>
      <c r="O363" s="500"/>
      <c r="P363" s="501"/>
      <c r="Q363" s="501"/>
      <c r="S363" s="177"/>
      <c r="U363" s="15"/>
      <c r="Z363" s="567">
        <f t="shared" si="138"/>
        <v>0</v>
      </c>
      <c r="AA363" s="257"/>
      <c r="AE363" s="15"/>
    </row>
    <row r="364" spans="1:39" ht="12.75" customHeight="1">
      <c r="A364" s="1">
        <f t="shared" si="141"/>
        <v>32013</v>
      </c>
      <c r="C364" s="160"/>
      <c r="D364" s="161"/>
      <c r="E364" s="152"/>
      <c r="F364" s="152"/>
      <c r="G364" s="10"/>
      <c r="H364" s="15"/>
      <c r="I364" s="46"/>
      <c r="J364" s="262"/>
      <c r="K364" s="515"/>
      <c r="L364" s="438">
        <f t="shared" si="139"/>
        <v>0</v>
      </c>
      <c r="M364" s="482">
        <f t="shared" si="140"/>
        <v>0</v>
      </c>
      <c r="N364" s="500"/>
      <c r="O364" s="500"/>
      <c r="P364" s="501"/>
      <c r="Q364" s="501"/>
      <c r="S364" s="177"/>
      <c r="U364" s="15"/>
      <c r="Z364" s="567">
        <f t="shared" si="138"/>
        <v>0</v>
      </c>
      <c r="AA364" s="257"/>
      <c r="AE364" s="15"/>
    </row>
    <row r="365" spans="1:39" ht="12.75" customHeight="1">
      <c r="A365" s="1">
        <f t="shared" si="141"/>
        <v>32014</v>
      </c>
      <c r="C365" s="160"/>
      <c r="D365" s="161"/>
      <c r="E365" s="152"/>
      <c r="F365" s="152"/>
      <c r="G365" s="10"/>
      <c r="H365" s="15"/>
      <c r="I365" s="46"/>
      <c r="J365" s="142"/>
      <c r="K365" s="484"/>
      <c r="L365" s="438">
        <f t="shared" si="139"/>
        <v>0</v>
      </c>
      <c r="M365" s="482">
        <f t="shared" si="140"/>
        <v>0</v>
      </c>
      <c r="N365" s="500"/>
      <c r="O365" s="500"/>
      <c r="P365" s="501"/>
      <c r="Q365" s="501"/>
      <c r="S365" s="177"/>
      <c r="U365" s="15"/>
      <c r="Z365" s="567">
        <f t="shared" si="138"/>
        <v>0</v>
      </c>
      <c r="AA365" s="257"/>
      <c r="AE365" s="15"/>
    </row>
    <row r="366" spans="1:39" ht="12.75" customHeight="1">
      <c r="A366" s="1">
        <f t="shared" si="141"/>
        <v>32015</v>
      </c>
      <c r="C366" s="160"/>
      <c r="D366" s="161"/>
      <c r="E366" s="152"/>
      <c r="F366" s="152"/>
      <c r="G366" s="10"/>
      <c r="H366" s="15"/>
      <c r="I366" s="46"/>
      <c r="J366" s="154"/>
      <c r="K366" s="438"/>
      <c r="L366" s="438">
        <f t="shared" si="139"/>
        <v>0</v>
      </c>
      <c r="M366" s="482">
        <f t="shared" si="140"/>
        <v>0</v>
      </c>
      <c r="N366" s="500"/>
      <c r="O366" s="500"/>
      <c r="P366" s="501"/>
      <c r="Q366" s="501"/>
      <c r="S366" s="177"/>
      <c r="U366" s="15"/>
      <c r="Z366" s="567">
        <f t="shared" si="138"/>
        <v>0</v>
      </c>
      <c r="AA366" s="257"/>
      <c r="AE366" s="15"/>
    </row>
    <row r="367" spans="1:39" s="30" customFormat="1" ht="12.75" customHeight="1">
      <c r="A367" s="1"/>
      <c r="B367" s="15"/>
      <c r="C367" s="152"/>
      <c r="D367" s="157"/>
      <c r="E367" s="152"/>
      <c r="F367" s="15"/>
      <c r="G367" s="152"/>
      <c r="H367" s="16"/>
      <c r="I367" s="263"/>
      <c r="J367" s="167"/>
      <c r="K367" s="523"/>
      <c r="L367" s="523"/>
      <c r="M367" s="536"/>
      <c r="N367" s="536"/>
      <c r="O367" s="500"/>
      <c r="P367" s="537"/>
      <c r="Q367" s="537"/>
      <c r="R367" s="51"/>
      <c r="S367" s="177"/>
      <c r="T367" s="44"/>
      <c r="V367" s="44"/>
      <c r="W367" s="44"/>
      <c r="X367" s="44"/>
      <c r="Y367" s="48"/>
      <c r="Z367" s="567"/>
      <c r="AA367" s="366"/>
      <c r="AB367" s="14"/>
      <c r="AC367" s="15"/>
      <c r="AD367" s="16"/>
      <c r="AE367" s="16"/>
      <c r="AF367" s="15"/>
      <c r="AG367" s="15"/>
      <c r="AH367" s="15"/>
      <c r="AI367" s="15"/>
      <c r="AJ367" s="17"/>
      <c r="AK367" s="17"/>
      <c r="AL367" s="51"/>
      <c r="AM367" s="19"/>
    </row>
    <row r="368" spans="1:39" ht="12.75" customHeight="1">
      <c r="B368" s="145" t="s">
        <v>218</v>
      </c>
      <c r="C368" s="256"/>
      <c r="D368" s="147"/>
      <c r="E368" s="80"/>
      <c r="F368" s="80"/>
      <c r="G368" s="233"/>
      <c r="H368" s="149"/>
      <c r="I368" s="149" t="s">
        <v>13</v>
      </c>
      <c r="J368" s="185"/>
      <c r="K368" s="481">
        <f>SUM(K369:K377)</f>
        <v>0</v>
      </c>
      <c r="L368" s="481">
        <f t="shared" ref="L368:P368" si="142">SUM(L369:L377)</f>
        <v>0</v>
      </c>
      <c r="M368" s="496">
        <f t="shared" si="142"/>
        <v>0</v>
      </c>
      <c r="N368" s="496">
        <f t="shared" si="142"/>
        <v>0</v>
      </c>
      <c r="O368" s="496">
        <f t="shared" si="142"/>
        <v>0</v>
      </c>
      <c r="P368" s="496">
        <f t="shared" si="142"/>
        <v>0</v>
      </c>
      <c r="Q368" s="496">
        <f>SUM(Q369:Q377)</f>
        <v>0</v>
      </c>
      <c r="S368" s="177"/>
      <c r="U368" s="15"/>
      <c r="Y368" s="46"/>
      <c r="Z368" s="567"/>
    </row>
    <row r="369" spans="1:40" ht="12.75" customHeight="1">
      <c r="C369" s="152"/>
      <c r="D369" s="157"/>
      <c r="E369" s="160"/>
      <c r="F369" s="307"/>
      <c r="G369" s="157" t="s">
        <v>215</v>
      </c>
      <c r="H369" s="29"/>
      <c r="I369" s="29" t="s">
        <v>216</v>
      </c>
      <c r="J369" s="162"/>
      <c r="K369" s="484"/>
      <c r="L369" s="484"/>
      <c r="M369" s="500" t="s">
        <v>34</v>
      </c>
      <c r="N369" s="500"/>
      <c r="O369" s="500"/>
      <c r="P369" s="501"/>
      <c r="Q369" s="501"/>
      <c r="S369" s="190" t="s">
        <v>122</v>
      </c>
      <c r="T369" s="191" t="s">
        <v>123</v>
      </c>
      <c r="U369" s="178"/>
      <c r="V369" s="193" t="s">
        <v>48</v>
      </c>
      <c r="W369" s="194" t="s">
        <v>125</v>
      </c>
      <c r="X369" s="195" t="s">
        <v>126</v>
      </c>
      <c r="Y369" s="196" t="s">
        <v>127</v>
      </c>
      <c r="Z369" s="575" t="s">
        <v>128</v>
      </c>
    </row>
    <row r="370" spans="1:40" ht="12.75" customHeight="1">
      <c r="A370" s="1">
        <v>33000</v>
      </c>
      <c r="B370" s="15" t="s">
        <v>219</v>
      </c>
      <c r="C370" s="152"/>
      <c r="D370" s="157"/>
      <c r="E370" s="152"/>
      <c r="F370" s="257"/>
      <c r="G370" s="10">
        <v>0</v>
      </c>
      <c r="H370" s="207"/>
      <c r="I370" s="46">
        <v>0</v>
      </c>
      <c r="J370" s="264"/>
      <c r="K370" s="438"/>
      <c r="L370" s="438">
        <f>G370*I370</f>
        <v>0</v>
      </c>
      <c r="M370" s="482">
        <f>K370+L370</f>
        <v>0</v>
      </c>
      <c r="N370" s="500"/>
      <c r="O370" s="500"/>
      <c r="P370" s="501"/>
      <c r="Q370" s="501"/>
      <c r="S370" s="177">
        <v>0</v>
      </c>
      <c r="T370" s="44">
        <f>$AA$123</f>
        <v>0</v>
      </c>
      <c r="V370" s="44">
        <f>$AA$125</f>
        <v>0</v>
      </c>
      <c r="W370" s="44">
        <f>$AA$126</f>
        <v>0</v>
      </c>
      <c r="X370" s="44">
        <v>0</v>
      </c>
      <c r="Y370" s="48">
        <v>0</v>
      </c>
      <c r="Z370" s="567">
        <f>X370*Y370</f>
        <v>0</v>
      </c>
    </row>
    <row r="371" spans="1:40" ht="12.75" customHeight="1">
      <c r="A371" s="1">
        <f t="shared" ref="A371:A376" si="143">A370+1</f>
        <v>33001</v>
      </c>
      <c r="B371" s="15" t="s">
        <v>220</v>
      </c>
      <c r="C371" s="152"/>
      <c r="D371" s="157"/>
      <c r="E371" s="152"/>
      <c r="F371" s="257"/>
      <c r="G371" s="10"/>
      <c r="H371" s="207"/>
      <c r="I371" s="46"/>
      <c r="J371" s="264"/>
      <c r="K371" s="438"/>
      <c r="L371" s="438">
        <f t="shared" ref="L371:L376" si="144">G371*I371</f>
        <v>0</v>
      </c>
      <c r="M371" s="482">
        <f t="shared" ref="M371:M376" si="145">K371+L371</f>
        <v>0</v>
      </c>
      <c r="N371" s="500"/>
      <c r="O371" s="500"/>
      <c r="P371" s="501"/>
      <c r="Q371" s="501"/>
      <c r="S371" s="177"/>
      <c r="T371" s="265"/>
      <c r="U371" s="15"/>
      <c r="Z371" s="567">
        <f t="shared" ref="Z371:Z376" si="146">X371*Y371</f>
        <v>0</v>
      </c>
    </row>
    <row r="372" spans="1:40" ht="12.75" customHeight="1">
      <c r="A372" s="1">
        <f t="shared" si="143"/>
        <v>33002</v>
      </c>
      <c r="B372" s="15" t="s">
        <v>608</v>
      </c>
      <c r="C372" s="152"/>
      <c r="D372" s="157"/>
      <c r="E372" s="152"/>
      <c r="F372" s="255"/>
      <c r="G372" s="10"/>
      <c r="H372" s="207"/>
      <c r="I372" s="46"/>
      <c r="J372" s="264"/>
      <c r="K372" s="438"/>
      <c r="L372" s="438">
        <f t="shared" si="144"/>
        <v>0</v>
      </c>
      <c r="M372" s="482">
        <f t="shared" si="145"/>
        <v>0</v>
      </c>
      <c r="N372" s="500"/>
      <c r="O372" s="500"/>
      <c r="P372" s="501"/>
      <c r="Q372" s="501"/>
      <c r="S372" s="177"/>
      <c r="T372" s="266"/>
      <c r="U372" s="15"/>
      <c r="Z372" s="567">
        <f t="shared" si="146"/>
        <v>0</v>
      </c>
    </row>
    <row r="373" spans="1:40" ht="12.75" customHeight="1">
      <c r="A373" s="1">
        <f t="shared" si="143"/>
        <v>33003</v>
      </c>
      <c r="B373" s="15" t="s">
        <v>221</v>
      </c>
      <c r="C373" s="152"/>
      <c r="D373" s="157"/>
      <c r="E373" s="152"/>
      <c r="F373" s="255"/>
      <c r="G373" s="10"/>
      <c r="H373" s="207"/>
      <c r="I373" s="46"/>
      <c r="J373" s="264"/>
      <c r="K373" s="438"/>
      <c r="L373" s="438">
        <f t="shared" si="144"/>
        <v>0</v>
      </c>
      <c r="M373" s="482">
        <f t="shared" si="145"/>
        <v>0</v>
      </c>
      <c r="N373" s="500"/>
      <c r="O373" s="500"/>
      <c r="P373" s="501"/>
      <c r="Q373" s="501"/>
      <c r="S373" s="177"/>
      <c r="T373" s="266"/>
      <c r="U373" s="15"/>
      <c r="Z373" s="567">
        <f t="shared" si="146"/>
        <v>0</v>
      </c>
    </row>
    <row r="374" spans="1:40" ht="12.75" customHeight="1">
      <c r="A374" s="1">
        <f t="shared" si="143"/>
        <v>33004</v>
      </c>
      <c r="B374" s="15" t="s">
        <v>609</v>
      </c>
      <c r="C374" s="152"/>
      <c r="D374" s="157"/>
      <c r="E374" s="152"/>
      <c r="F374" s="255"/>
      <c r="G374" s="10"/>
      <c r="H374" s="207"/>
      <c r="I374" s="46"/>
      <c r="J374" s="264"/>
      <c r="K374" s="438"/>
      <c r="L374" s="438">
        <f t="shared" si="144"/>
        <v>0</v>
      </c>
      <c r="M374" s="482">
        <f t="shared" si="145"/>
        <v>0</v>
      </c>
      <c r="N374" s="500"/>
      <c r="O374" s="500"/>
      <c r="P374" s="501"/>
      <c r="Q374" s="501"/>
      <c r="S374" s="177"/>
      <c r="U374" s="15"/>
      <c r="Z374" s="567">
        <f t="shared" si="146"/>
        <v>0</v>
      </c>
    </row>
    <row r="375" spans="1:40" ht="12.75" customHeight="1">
      <c r="A375" s="1">
        <f t="shared" si="143"/>
        <v>33005</v>
      </c>
      <c r="B375" s="15" t="s">
        <v>610</v>
      </c>
      <c r="C375" s="152"/>
      <c r="D375" s="157"/>
      <c r="E375" s="152"/>
      <c r="F375" s="255"/>
      <c r="G375" s="10"/>
      <c r="H375" s="207"/>
      <c r="I375" s="46"/>
      <c r="J375" s="264"/>
      <c r="K375" s="438"/>
      <c r="L375" s="438">
        <f t="shared" si="144"/>
        <v>0</v>
      </c>
      <c r="M375" s="482">
        <f t="shared" si="145"/>
        <v>0</v>
      </c>
      <c r="N375" s="500"/>
      <c r="O375" s="500"/>
      <c r="P375" s="501"/>
      <c r="Q375" s="501"/>
      <c r="S375" s="177"/>
      <c r="U375" s="15"/>
      <c r="Z375" s="567">
        <f t="shared" si="146"/>
        <v>0</v>
      </c>
    </row>
    <row r="376" spans="1:40" ht="12.75" customHeight="1">
      <c r="A376" s="1">
        <f t="shared" si="143"/>
        <v>33006</v>
      </c>
      <c r="C376" s="152"/>
      <c r="D376" s="157"/>
      <c r="E376" s="152"/>
      <c r="F376" s="255"/>
      <c r="G376" s="10"/>
      <c r="H376" s="207"/>
      <c r="I376" s="46"/>
      <c r="J376" s="264"/>
      <c r="K376" s="438"/>
      <c r="L376" s="438">
        <f t="shared" si="144"/>
        <v>0</v>
      </c>
      <c r="M376" s="482">
        <f t="shared" si="145"/>
        <v>0</v>
      </c>
      <c r="N376" s="500"/>
      <c r="O376" s="500"/>
      <c r="P376" s="501"/>
      <c r="Q376" s="501"/>
      <c r="S376" s="177"/>
      <c r="U376" s="15"/>
      <c r="Z376" s="567">
        <f t="shared" si="146"/>
        <v>0</v>
      </c>
    </row>
    <row r="377" spans="1:40" ht="12.75" customHeight="1">
      <c r="C377" s="152"/>
      <c r="D377" s="157"/>
      <c r="E377" s="152"/>
      <c r="F377" s="255"/>
      <c r="G377" s="10"/>
      <c r="H377" s="207"/>
      <c r="I377" s="46"/>
      <c r="J377" s="264"/>
      <c r="K377" s="438"/>
      <c r="L377" s="438"/>
      <c r="M377" s="482"/>
      <c r="N377" s="482"/>
      <c r="O377" s="500"/>
      <c r="P377" s="485"/>
      <c r="Q377" s="485"/>
      <c r="S377" s="177"/>
      <c r="U377" s="15"/>
      <c r="Z377" s="567"/>
    </row>
    <row r="378" spans="1:40" s="30" customFormat="1" ht="12.75" customHeight="1">
      <c r="A378" s="75"/>
      <c r="B378" s="145" t="s">
        <v>222</v>
      </c>
      <c r="C378" s="146"/>
      <c r="D378" s="147"/>
      <c r="E378" s="146"/>
      <c r="F378" s="267"/>
      <c r="G378" s="146"/>
      <c r="H378" s="149"/>
      <c r="I378" s="149" t="s">
        <v>13</v>
      </c>
      <c r="J378" s="150"/>
      <c r="K378" s="486">
        <f>SUM(K379:K381)</f>
        <v>0</v>
      </c>
      <c r="L378" s="486">
        <f t="shared" ref="L378:P378" si="147">SUM(L379:L381)</f>
        <v>0</v>
      </c>
      <c r="M378" s="487">
        <f t="shared" si="147"/>
        <v>0</v>
      </c>
      <c r="N378" s="487">
        <f t="shared" si="147"/>
        <v>0</v>
      </c>
      <c r="O378" s="487">
        <f t="shared" si="147"/>
        <v>0</v>
      </c>
      <c r="P378" s="487">
        <f t="shared" si="147"/>
        <v>0</v>
      </c>
      <c r="Q378" s="487">
        <f>SUM(Q379:Q381)</f>
        <v>0</v>
      </c>
      <c r="R378" s="151"/>
      <c r="S378" s="177"/>
      <c r="T378" s="143"/>
      <c r="V378" s="143"/>
      <c r="W378" s="143"/>
      <c r="X378" s="143"/>
      <c r="Y378" s="141"/>
      <c r="Z378" s="572"/>
      <c r="AA378" s="366"/>
      <c r="AB378" s="14"/>
      <c r="AC378" s="15"/>
      <c r="AD378" s="16"/>
      <c r="AE378" s="16"/>
      <c r="AF378" s="15"/>
      <c r="AG378" s="15"/>
      <c r="AH378" s="15"/>
      <c r="AI378" s="15"/>
      <c r="AJ378" s="144"/>
      <c r="AK378" s="144"/>
      <c r="AL378" s="51"/>
      <c r="AM378" s="19"/>
    </row>
    <row r="379" spans="1:40" s="30" customFormat="1" ht="12.75" customHeight="1">
      <c r="A379" s="75"/>
      <c r="C379" s="138"/>
      <c r="D379" s="139"/>
      <c r="E379" s="138"/>
      <c r="F379" s="268"/>
      <c r="G379" s="138"/>
      <c r="H379" s="213"/>
      <c r="I379" s="212"/>
      <c r="J379" s="142"/>
      <c r="K379" s="484"/>
      <c r="L379" s="484"/>
      <c r="M379" s="516"/>
      <c r="N379" s="516"/>
      <c r="O379" s="500"/>
      <c r="P379" s="517"/>
      <c r="Q379" s="517"/>
      <c r="R379" s="51"/>
      <c r="S379" s="177"/>
      <c r="T379" s="143"/>
      <c r="V379" s="143"/>
      <c r="W379" s="143"/>
      <c r="X379" s="143"/>
      <c r="Y379" s="141"/>
      <c r="Z379" s="572"/>
      <c r="AA379" s="366"/>
      <c r="AB379" s="14"/>
      <c r="AC379" s="15"/>
      <c r="AD379" s="16"/>
      <c r="AE379" s="16"/>
      <c r="AF379" s="15"/>
      <c r="AG379" s="15"/>
      <c r="AH379" s="15"/>
      <c r="AI379" s="15"/>
      <c r="AJ379" s="144"/>
      <c r="AK379" s="144"/>
      <c r="AL379" s="51"/>
      <c r="AM379" s="19"/>
    </row>
    <row r="380" spans="1:40" ht="12.75" customHeight="1">
      <c r="A380" s="1">
        <v>34000</v>
      </c>
      <c r="B380" s="15" t="s">
        <v>223</v>
      </c>
      <c r="C380" s="152"/>
      <c r="D380" s="157"/>
      <c r="E380" s="152"/>
      <c r="F380" s="255"/>
      <c r="G380" s="152"/>
      <c r="H380" s="16"/>
      <c r="I380" s="242"/>
      <c r="J380" s="210"/>
      <c r="K380" s="499">
        <v>0</v>
      </c>
      <c r="L380" s="499"/>
      <c r="M380" s="482">
        <f>K380+L380</f>
        <v>0</v>
      </c>
      <c r="N380" s="482"/>
      <c r="O380" s="500"/>
      <c r="P380" s="485"/>
      <c r="Q380" s="485"/>
      <c r="S380" s="177"/>
      <c r="U380" s="15"/>
      <c r="Z380" s="567"/>
    </row>
    <row r="381" spans="1:40" s="30" customFormat="1" ht="12.6" customHeight="1">
      <c r="A381" s="1"/>
      <c r="B381" s="15"/>
      <c r="C381" s="152"/>
      <c r="D381" s="157"/>
      <c r="E381" s="152"/>
      <c r="F381" s="15"/>
      <c r="G381" s="152"/>
      <c r="H381" s="16"/>
      <c r="I381" s="263"/>
      <c r="J381" s="269"/>
      <c r="K381" s="438"/>
      <c r="L381" s="438"/>
      <c r="M381" s="482"/>
      <c r="N381" s="482"/>
      <c r="O381" s="500"/>
      <c r="P381" s="485"/>
      <c r="Q381" s="485"/>
      <c r="R381" s="51"/>
      <c r="S381" s="177"/>
      <c r="T381" s="44"/>
      <c r="V381" s="44"/>
      <c r="W381" s="44"/>
      <c r="X381" s="44"/>
      <c r="Y381" s="48"/>
      <c r="Z381" s="567"/>
      <c r="AA381" s="366"/>
      <c r="AB381" s="14"/>
      <c r="AC381" s="15"/>
      <c r="AD381" s="16"/>
      <c r="AE381" s="16"/>
      <c r="AF381" s="15"/>
      <c r="AG381" s="15"/>
      <c r="AH381" s="15"/>
      <c r="AI381" s="15"/>
      <c r="AJ381" s="17"/>
      <c r="AK381" s="17"/>
      <c r="AL381" s="51"/>
      <c r="AM381" s="19"/>
    </row>
    <row r="382" spans="1:40" ht="12.75" customHeight="1">
      <c r="A382" s="75"/>
      <c r="B382" s="30"/>
      <c r="C382" s="138"/>
      <c r="D382" s="139"/>
      <c r="E382" s="417"/>
      <c r="F382" s="80"/>
      <c r="G382" s="80"/>
      <c r="H382" s="270"/>
      <c r="I382" s="270" t="s">
        <v>585</v>
      </c>
      <c r="J382" s="185"/>
      <c r="K382" s="481">
        <f>K335+K349+K368+K378</f>
        <v>0</v>
      </c>
      <c r="L382" s="481">
        <f t="shared" ref="L382:P382" si="148">L335+L349+L368+L378</f>
        <v>0</v>
      </c>
      <c r="M382" s="481">
        <f t="shared" si="148"/>
        <v>0</v>
      </c>
      <c r="N382" s="481">
        <f t="shared" si="148"/>
        <v>0</v>
      </c>
      <c r="O382" s="481">
        <f t="shared" si="148"/>
        <v>0</v>
      </c>
      <c r="P382" s="534">
        <f t="shared" si="148"/>
        <v>0</v>
      </c>
      <c r="Q382" s="534">
        <f>Q335+Q349+Q368+Q378</f>
        <v>0</v>
      </c>
      <c r="R382" s="151"/>
      <c r="S382" s="177"/>
      <c r="T382" s="143"/>
      <c r="U382" s="15"/>
      <c r="V382" s="143"/>
      <c r="W382" s="143"/>
      <c r="X382" s="143"/>
      <c r="Y382" s="141"/>
      <c r="Z382" s="572"/>
      <c r="AN382" s="16"/>
    </row>
    <row r="383" spans="1:40" ht="12.75" customHeight="1" thickBot="1">
      <c r="A383" s="454"/>
      <c r="B383" s="458"/>
      <c r="C383" s="459"/>
      <c r="D383" s="460"/>
      <c r="E383" s="459"/>
      <c r="F383" s="420"/>
      <c r="G383" s="420"/>
      <c r="H383" s="461"/>
      <c r="I383" s="462"/>
      <c r="J383" s="463"/>
      <c r="K383" s="518"/>
      <c r="L383" s="518"/>
      <c r="M383" s="518"/>
      <c r="N383" s="518"/>
      <c r="O383" s="518"/>
      <c r="P383" s="518"/>
      <c r="Q383" s="518"/>
      <c r="T383" s="143"/>
      <c r="U383" s="143"/>
      <c r="V383" s="143"/>
      <c r="W383" s="143"/>
      <c r="X383" s="143"/>
      <c r="Y383" s="141"/>
      <c r="Z383" s="576"/>
    </row>
    <row r="384" spans="1:40" ht="12.75" customHeight="1">
      <c r="C384" s="152"/>
      <c r="D384" s="157"/>
      <c r="E384" s="152"/>
      <c r="F384" s="17"/>
      <c r="G384" s="244"/>
      <c r="H384" s="16"/>
      <c r="I384" s="167"/>
      <c r="J384" s="162"/>
      <c r="K384" s="547"/>
      <c r="L384" s="547"/>
      <c r="M384" s="548"/>
      <c r="N384" s="548"/>
      <c r="O384" s="548"/>
      <c r="P384" s="548"/>
      <c r="Q384" s="548"/>
      <c r="Z384" s="567"/>
    </row>
    <row r="385" spans="1:39" ht="38.25">
      <c r="A385" s="75" t="s">
        <v>17</v>
      </c>
      <c r="B385" s="30" t="s">
        <v>584</v>
      </c>
      <c r="C385" s="138"/>
      <c r="D385" s="139"/>
      <c r="E385" s="138"/>
      <c r="F385" s="144"/>
      <c r="G385" s="230"/>
      <c r="H385" s="19"/>
      <c r="I385" s="167"/>
      <c r="J385" s="183"/>
      <c r="K385" s="492" t="s">
        <v>581</v>
      </c>
      <c r="L385" s="493" t="s">
        <v>580</v>
      </c>
      <c r="M385" s="494" t="s">
        <v>72</v>
      </c>
      <c r="N385" s="495" t="s">
        <v>568</v>
      </c>
      <c r="O385" s="495" t="s">
        <v>570</v>
      </c>
      <c r="P385" s="495" t="s">
        <v>569</v>
      </c>
      <c r="Q385" s="480" t="s">
        <v>709</v>
      </c>
      <c r="T385" s="143"/>
      <c r="U385" s="143"/>
      <c r="V385" s="143"/>
      <c r="W385" s="143"/>
      <c r="X385" s="143"/>
      <c r="Y385" s="141"/>
      <c r="Z385" s="572"/>
    </row>
    <row r="386" spans="1:39" ht="12.75" customHeight="1">
      <c r="A386" s="75"/>
      <c r="B386" s="145" t="s">
        <v>224</v>
      </c>
      <c r="C386" s="146"/>
      <c r="D386" s="147"/>
      <c r="E386" s="146"/>
      <c r="F386" s="272"/>
      <c r="G386" s="270"/>
      <c r="H386" s="149"/>
      <c r="I386" s="149" t="s">
        <v>13</v>
      </c>
      <c r="J386" s="185"/>
      <c r="K386" s="481">
        <f>SUM(K387:K395)</f>
        <v>0</v>
      </c>
      <c r="L386" s="481">
        <f t="shared" ref="L386:P386" si="149">SUM(L387:L395)</f>
        <v>0</v>
      </c>
      <c r="M386" s="489">
        <f t="shared" si="149"/>
        <v>0</v>
      </c>
      <c r="N386" s="489">
        <f t="shared" si="149"/>
        <v>0</v>
      </c>
      <c r="O386" s="489">
        <f>SUM(O387:O395)</f>
        <v>0</v>
      </c>
      <c r="P386" s="489">
        <f t="shared" si="149"/>
        <v>0</v>
      </c>
      <c r="Q386" s="489">
        <f>SUM(Q387:Q395)</f>
        <v>0</v>
      </c>
      <c r="R386" s="151"/>
      <c r="T386" s="143"/>
      <c r="U386" s="143"/>
      <c r="V386" s="143"/>
      <c r="W386" s="143"/>
      <c r="X386" s="143"/>
      <c r="Y386" s="141"/>
      <c r="Z386" s="572"/>
    </row>
    <row r="387" spans="1:39" ht="12.75" customHeight="1">
      <c r="C387" s="152"/>
      <c r="D387" s="157"/>
      <c r="E387" s="152"/>
      <c r="F387" s="45" t="s">
        <v>578</v>
      </c>
      <c r="G387" s="244"/>
      <c r="H387" s="16"/>
      <c r="I387" s="222" t="s">
        <v>573</v>
      </c>
      <c r="J387" s="162"/>
      <c r="K387" s="484"/>
      <c r="L387" s="484"/>
      <c r="M387" s="482"/>
      <c r="N387" s="482"/>
      <c r="O387" s="482"/>
      <c r="P387" s="485"/>
      <c r="Q387" s="485"/>
      <c r="Z387" s="567"/>
    </row>
    <row r="388" spans="1:39" s="30" customFormat="1" ht="12.75" customHeight="1">
      <c r="A388" s="1">
        <v>41000</v>
      </c>
      <c r="B388" s="15" t="s">
        <v>225</v>
      </c>
      <c r="C388" s="172">
        <v>6.4</v>
      </c>
      <c r="D388" s="157" t="s">
        <v>20</v>
      </c>
      <c r="E388" s="152" t="s">
        <v>157</v>
      </c>
      <c r="F388" s="222">
        <f>L328+L382-L371-L380</f>
        <v>0</v>
      </c>
      <c r="G388" s="161" t="s">
        <v>589</v>
      </c>
      <c r="H388" s="16"/>
      <c r="I388" s="222">
        <f>O328+O382-O371-O380</f>
        <v>0</v>
      </c>
      <c r="J388" s="154"/>
      <c r="K388" s="438"/>
      <c r="L388" s="438">
        <f>ROUND((F388*C388%)*2,1)/2</f>
        <v>0</v>
      </c>
      <c r="M388" s="482">
        <f t="shared" ref="M388:M393" si="150">K388+L388</f>
        <v>0</v>
      </c>
      <c r="N388" s="482"/>
      <c r="O388" s="482">
        <f>ROUND((I388*C388%)*2,1)/2</f>
        <v>0</v>
      </c>
      <c r="P388" s="485"/>
      <c r="Q388" s="485"/>
      <c r="R388" s="51"/>
      <c r="S388" s="10"/>
      <c r="T388" s="44"/>
      <c r="U388" s="44"/>
      <c r="V388" s="44"/>
      <c r="W388" s="44"/>
      <c r="X388" s="44"/>
      <c r="Y388" s="48"/>
      <c r="Z388" s="567"/>
      <c r="AA388" s="366"/>
      <c r="AB388" s="14"/>
      <c r="AC388" s="15"/>
      <c r="AD388" s="16"/>
      <c r="AE388" s="16"/>
      <c r="AF388" s="15"/>
      <c r="AG388" s="15"/>
      <c r="AH388" s="15"/>
      <c r="AI388" s="15"/>
      <c r="AJ388" s="17"/>
      <c r="AK388" s="17"/>
      <c r="AL388" s="51"/>
      <c r="AM388" s="19"/>
    </row>
    <row r="389" spans="1:39" ht="12.75" customHeight="1">
      <c r="A389" s="1">
        <f t="shared" ref="A389:A393" si="151">A388+1</f>
        <v>41001</v>
      </c>
      <c r="B389" s="15" t="s">
        <v>227</v>
      </c>
      <c r="C389" s="172">
        <v>2</v>
      </c>
      <c r="D389" s="157" t="s">
        <v>20</v>
      </c>
      <c r="E389" s="152" t="s">
        <v>157</v>
      </c>
      <c r="F389" s="222">
        <f>L388*2</f>
        <v>0</v>
      </c>
      <c r="G389" s="15" t="s">
        <v>228</v>
      </c>
      <c r="H389" s="16"/>
      <c r="I389" s="222">
        <f>O388*2</f>
        <v>0</v>
      </c>
      <c r="J389" s="154"/>
      <c r="K389" s="438"/>
      <c r="L389" s="438">
        <f>ROUND((F389*C389%)*2,1)/2</f>
        <v>0</v>
      </c>
      <c r="M389" s="482">
        <f t="shared" si="150"/>
        <v>0</v>
      </c>
      <c r="N389" s="482"/>
      <c r="O389" s="482">
        <f t="shared" ref="O389:O393" si="152">ROUND((I389*C389%)*2,1)/2</f>
        <v>0</v>
      </c>
      <c r="P389" s="485"/>
      <c r="Q389" s="485"/>
      <c r="Z389" s="567"/>
    </row>
    <row r="390" spans="1:39" s="30" customFormat="1" ht="12.75" customHeight="1">
      <c r="A390" s="1">
        <f t="shared" si="151"/>
        <v>41002</v>
      </c>
      <c r="B390" s="15" t="s">
        <v>229</v>
      </c>
      <c r="C390" s="172">
        <v>1.5</v>
      </c>
      <c r="D390" s="157" t="s">
        <v>20</v>
      </c>
      <c r="E390" s="152" t="s">
        <v>157</v>
      </c>
      <c r="F390" s="222">
        <f>F388</f>
        <v>0</v>
      </c>
      <c r="G390" s="161" t="s">
        <v>226</v>
      </c>
      <c r="H390" s="16"/>
      <c r="I390" s="222">
        <f>I388</f>
        <v>0</v>
      </c>
      <c r="J390" s="154"/>
      <c r="K390" s="438"/>
      <c r="L390" s="488">
        <f>ROUND(($F$390*$C$390%)*2,1)/2</f>
        <v>0</v>
      </c>
      <c r="M390" s="482">
        <f t="shared" si="150"/>
        <v>0</v>
      </c>
      <c r="N390" s="482"/>
      <c r="O390" s="482">
        <f t="shared" si="152"/>
        <v>0</v>
      </c>
      <c r="P390" s="485"/>
      <c r="Q390" s="485"/>
      <c r="R390" s="44"/>
      <c r="S390" s="44"/>
      <c r="T390" s="15"/>
      <c r="U390" s="15"/>
      <c r="V390" s="15"/>
      <c r="W390" s="44"/>
      <c r="X390" s="44"/>
      <c r="Y390" s="167"/>
      <c r="Z390" s="573"/>
      <c r="AA390" s="384" t="s">
        <v>230</v>
      </c>
      <c r="AB390" s="39"/>
      <c r="AC390" s="40"/>
      <c r="AD390" s="41"/>
      <c r="AE390" s="41"/>
      <c r="AF390" s="15"/>
      <c r="AG390" s="15"/>
      <c r="AH390" s="15"/>
      <c r="AI390" s="15"/>
      <c r="AJ390" s="222"/>
      <c r="AK390" s="17"/>
      <c r="AL390" s="51"/>
      <c r="AM390" s="19"/>
    </row>
    <row r="391" spans="1:39" ht="12.75" customHeight="1">
      <c r="A391" s="1">
        <f t="shared" si="151"/>
        <v>41003</v>
      </c>
      <c r="B391" s="15" t="s">
        <v>231</v>
      </c>
      <c r="C391" s="172">
        <v>6</v>
      </c>
      <c r="D391" s="157" t="s">
        <v>20</v>
      </c>
      <c r="E391" s="152" t="s">
        <v>157</v>
      </c>
      <c r="F391" s="222">
        <f>L328+L335</f>
        <v>0</v>
      </c>
      <c r="G391" s="161" t="s">
        <v>232</v>
      </c>
      <c r="H391" s="16"/>
      <c r="I391" s="222">
        <f>O328+O335</f>
        <v>0</v>
      </c>
      <c r="J391" s="154"/>
      <c r="K391" s="438"/>
      <c r="L391" s="438">
        <f>ROUND(($F$391*$C$391%)*2,1)/2</f>
        <v>0</v>
      </c>
      <c r="M391" s="482">
        <f t="shared" si="150"/>
        <v>0</v>
      </c>
      <c r="N391" s="482"/>
      <c r="O391" s="482">
        <f t="shared" si="152"/>
        <v>0</v>
      </c>
      <c r="P391" s="485"/>
      <c r="Q391" s="485"/>
      <c r="Z391" s="567"/>
      <c r="AA391" s="384" t="s">
        <v>233</v>
      </c>
      <c r="AB391" s="155"/>
      <c r="AC391" s="42"/>
      <c r="AD391" s="156"/>
      <c r="AE391" s="156"/>
      <c r="AJ391" s="144"/>
      <c r="AK391" s="144"/>
    </row>
    <row r="392" spans="1:39" ht="12.75" customHeight="1">
      <c r="A392" s="1">
        <f t="shared" si="151"/>
        <v>41004</v>
      </c>
      <c r="B392" s="15" t="s">
        <v>234</v>
      </c>
      <c r="C392" s="172">
        <v>0.89</v>
      </c>
      <c r="D392" s="157" t="s">
        <v>20</v>
      </c>
      <c r="E392" s="152" t="s">
        <v>157</v>
      </c>
      <c r="F392" s="222">
        <f>L328+L382</f>
        <v>0</v>
      </c>
      <c r="G392" s="161"/>
      <c r="H392" s="16"/>
      <c r="I392" s="222">
        <f>O328+O382</f>
        <v>0</v>
      </c>
      <c r="J392" s="154"/>
      <c r="K392" s="438"/>
      <c r="L392" s="438">
        <f>ROUND(($F$392*$C$392%)*2,1)/2</f>
        <v>0</v>
      </c>
      <c r="M392" s="482">
        <f t="shared" si="150"/>
        <v>0</v>
      </c>
      <c r="N392" s="482"/>
      <c r="O392" s="482">
        <f t="shared" si="152"/>
        <v>0</v>
      </c>
      <c r="P392" s="485"/>
      <c r="Q392" s="485"/>
      <c r="Z392" s="567"/>
      <c r="AA392" s="384" t="s">
        <v>235</v>
      </c>
      <c r="AB392" s="155"/>
      <c r="AC392" s="42"/>
      <c r="AD392" s="156"/>
      <c r="AE392" s="156"/>
    </row>
    <row r="393" spans="1:39" ht="12.75" customHeight="1">
      <c r="A393" s="1">
        <f t="shared" si="151"/>
        <v>41005</v>
      </c>
      <c r="B393" s="15" t="s">
        <v>236</v>
      </c>
      <c r="C393" s="172">
        <v>1.84</v>
      </c>
      <c r="D393" s="157" t="s">
        <v>20</v>
      </c>
      <c r="E393" s="152" t="s">
        <v>157</v>
      </c>
      <c r="F393" s="222">
        <f>F388</f>
        <v>0</v>
      </c>
      <c r="G393" s="161" t="s">
        <v>589</v>
      </c>
      <c r="H393" s="16"/>
      <c r="I393" s="222">
        <f>I388</f>
        <v>0</v>
      </c>
      <c r="J393" s="154"/>
      <c r="K393" s="438"/>
      <c r="L393" s="519">
        <f>ROUND(($F$393*$C$393%)*2,1)/2</f>
        <v>0</v>
      </c>
      <c r="M393" s="482">
        <f t="shared" si="150"/>
        <v>0</v>
      </c>
      <c r="N393" s="482"/>
      <c r="O393" s="482">
        <f t="shared" si="152"/>
        <v>0</v>
      </c>
      <c r="P393" s="485"/>
      <c r="Q393" s="485"/>
      <c r="R393" s="273"/>
      <c r="S393" s="274"/>
      <c r="Y393" s="167"/>
      <c r="Z393" s="573"/>
      <c r="AA393" s="384" t="s">
        <v>237</v>
      </c>
      <c r="AB393" s="39"/>
      <c r="AC393" s="40"/>
      <c r="AD393" s="41"/>
      <c r="AE393" s="41"/>
      <c r="AJ393" s="222"/>
    </row>
    <row r="394" spans="1:39" ht="12.75" customHeight="1">
      <c r="C394" s="275"/>
      <c r="D394" s="157"/>
      <c r="E394" s="152"/>
      <c r="F394" s="222"/>
      <c r="G394" s="161"/>
      <c r="H394" s="16"/>
      <c r="I394" s="15"/>
      <c r="J394" s="154"/>
      <c r="K394" s="438"/>
      <c r="L394" s="438"/>
      <c r="M394" s="482"/>
      <c r="N394" s="482"/>
      <c r="O394" s="482"/>
      <c r="P394" s="485"/>
      <c r="Q394" s="485"/>
      <c r="R394" s="273"/>
      <c r="S394" s="274"/>
      <c r="Y394" s="167"/>
      <c r="Z394" s="573"/>
      <c r="AA394" s="382" t="s">
        <v>238</v>
      </c>
      <c r="AB394" s="158"/>
      <c r="AC394" s="38"/>
      <c r="AD394" s="159"/>
      <c r="AE394" s="159"/>
      <c r="AJ394" s="222"/>
    </row>
    <row r="395" spans="1:39" ht="9" customHeight="1">
      <c r="C395" s="15"/>
      <c r="D395" s="15"/>
      <c r="E395" s="15"/>
      <c r="G395" s="15"/>
      <c r="H395" s="15"/>
      <c r="I395" s="15"/>
      <c r="J395" s="240"/>
      <c r="K395" s="438"/>
      <c r="L395" s="438"/>
      <c r="M395" s="482"/>
      <c r="N395" s="482"/>
      <c r="O395" s="482"/>
      <c r="P395" s="485"/>
      <c r="Q395" s="485"/>
      <c r="R395" s="15"/>
      <c r="S395" s="44"/>
      <c r="T395" s="15"/>
      <c r="U395" s="15"/>
      <c r="V395" s="15"/>
      <c r="W395" s="15"/>
      <c r="X395" s="15"/>
      <c r="Y395" s="15"/>
      <c r="Z395" s="570"/>
      <c r="AA395" s="382" t="s">
        <v>239</v>
      </c>
      <c r="AB395" s="158"/>
      <c r="AC395" s="38"/>
      <c r="AD395" s="159"/>
      <c r="AE395" s="159"/>
      <c r="AL395" s="45"/>
    </row>
    <row r="396" spans="1:39" ht="12.75" customHeight="1">
      <c r="B396" s="145" t="s">
        <v>240</v>
      </c>
      <c r="C396" s="163"/>
      <c r="D396" s="164"/>
      <c r="E396" s="163"/>
      <c r="F396" s="169"/>
      <c r="G396" s="80"/>
      <c r="H396" s="149"/>
      <c r="I396" s="149" t="s">
        <v>13</v>
      </c>
      <c r="J396" s="185"/>
      <c r="K396" s="481">
        <f>SUM(K397:K401)</f>
        <v>0</v>
      </c>
      <c r="L396" s="481">
        <f t="shared" ref="L396:P396" si="153">SUM(L397:L401)</f>
        <v>0</v>
      </c>
      <c r="M396" s="489">
        <f t="shared" si="153"/>
        <v>0</v>
      </c>
      <c r="N396" s="489">
        <f t="shared" si="153"/>
        <v>0</v>
      </c>
      <c r="O396" s="489">
        <f t="shared" si="153"/>
        <v>0</v>
      </c>
      <c r="P396" s="489">
        <f t="shared" si="153"/>
        <v>0</v>
      </c>
      <c r="Q396" s="489">
        <f>SUM(Q397:Q401)</f>
        <v>0</v>
      </c>
      <c r="R396" s="151"/>
      <c r="T396" s="143"/>
      <c r="U396" s="143"/>
      <c r="V396" s="143"/>
      <c r="W396" s="143"/>
      <c r="X396" s="143"/>
      <c r="Z396" s="567"/>
      <c r="AA396" s="15"/>
      <c r="AB396" s="15"/>
      <c r="AD396" s="15"/>
      <c r="AE396" s="15"/>
    </row>
    <row r="397" spans="1:39" ht="12.75" customHeight="1">
      <c r="A397" s="1">
        <v>42000</v>
      </c>
      <c r="B397" s="15" t="s">
        <v>593</v>
      </c>
      <c r="C397" s="276">
        <v>0</v>
      </c>
      <c r="D397" s="157" t="s">
        <v>20</v>
      </c>
      <c r="E397" s="152" t="s">
        <v>157</v>
      </c>
      <c r="F397" s="222">
        <f>K65</f>
        <v>0</v>
      </c>
      <c r="G397" s="15"/>
      <c r="H397" s="230"/>
      <c r="I397" s="206"/>
      <c r="J397" s="154"/>
      <c r="K397" s="438">
        <f>ROUND((C397*F397%)*2,1)/2</f>
        <v>0</v>
      </c>
      <c r="L397" s="438"/>
      <c r="M397" s="520">
        <f t="shared" ref="M397:M400" si="154">K397+L397</f>
        <v>0</v>
      </c>
      <c r="N397" s="520"/>
      <c r="O397" s="521"/>
      <c r="P397" s="521"/>
      <c r="Q397" s="521"/>
      <c r="T397" s="143"/>
      <c r="U397" s="143"/>
      <c r="V397" s="143"/>
      <c r="W397" s="143"/>
      <c r="X397" s="143"/>
      <c r="Z397" s="567"/>
      <c r="AA397" s="464" t="s">
        <v>241</v>
      </c>
      <c r="AB397" s="221"/>
      <c r="AC397" s="180"/>
      <c r="AD397" s="181"/>
      <c r="AE397" s="181"/>
    </row>
    <row r="398" spans="1:39" ht="12.75" customHeight="1">
      <c r="A398" s="1">
        <f>A397+1</f>
        <v>42001</v>
      </c>
      <c r="B398" s="15" t="s">
        <v>622</v>
      </c>
      <c r="C398" s="276">
        <v>0</v>
      </c>
      <c r="D398" s="157" t="s">
        <v>20</v>
      </c>
      <c r="E398" s="152" t="s">
        <v>157</v>
      </c>
      <c r="F398" s="222">
        <f>K335+K349+K368</f>
        <v>0</v>
      </c>
      <c r="G398" s="15"/>
      <c r="H398" s="230"/>
      <c r="I398" s="206"/>
      <c r="J398" s="154"/>
      <c r="K398" s="438">
        <f>ROUND((C398*F398%)*2,1)/2</f>
        <v>0</v>
      </c>
      <c r="L398" s="438"/>
      <c r="M398" s="520">
        <f t="shared" si="154"/>
        <v>0</v>
      </c>
      <c r="N398" s="520"/>
      <c r="O398" s="521"/>
      <c r="P398" s="521"/>
      <c r="Q398" s="521"/>
      <c r="T398" s="143"/>
      <c r="U398" s="143"/>
      <c r="V398" s="143"/>
      <c r="W398" s="143"/>
      <c r="X398" s="143"/>
      <c r="Z398" s="567"/>
      <c r="AA398" s="464" t="s">
        <v>242</v>
      </c>
      <c r="AB398" s="221"/>
      <c r="AC398" s="180"/>
      <c r="AD398" s="181"/>
      <c r="AE398" s="181"/>
    </row>
    <row r="399" spans="1:39" ht="12.75" customHeight="1">
      <c r="A399" s="1">
        <f>A398+1</f>
        <v>42002</v>
      </c>
      <c r="B399" s="15" t="s">
        <v>611</v>
      </c>
      <c r="C399" s="276">
        <v>0</v>
      </c>
      <c r="D399" s="157" t="s">
        <v>20</v>
      </c>
      <c r="E399" s="152" t="s">
        <v>157</v>
      </c>
      <c r="F399" s="222">
        <f>K328</f>
        <v>0</v>
      </c>
      <c r="G399" s="15"/>
      <c r="H399" s="230"/>
      <c r="I399" s="206"/>
      <c r="J399" s="154"/>
      <c r="K399" s="438">
        <f>ROUND((C399*F399%)*2,1)/2</f>
        <v>0</v>
      </c>
      <c r="L399" s="438"/>
      <c r="M399" s="520">
        <f t="shared" si="154"/>
        <v>0</v>
      </c>
      <c r="N399" s="520"/>
      <c r="O399" s="521"/>
      <c r="P399" s="521"/>
      <c r="Q399" s="521"/>
      <c r="T399" s="143"/>
      <c r="U399" s="143"/>
      <c r="V399" s="143"/>
      <c r="W399" s="143"/>
      <c r="X399" s="143"/>
      <c r="Z399" s="567"/>
    </row>
    <row r="400" spans="1:39" ht="12.75" customHeight="1">
      <c r="A400" s="1">
        <f>A399+1</f>
        <v>42003</v>
      </c>
      <c r="C400" s="152"/>
      <c r="D400" s="157"/>
      <c r="E400" s="152"/>
      <c r="F400" s="17"/>
      <c r="G400" s="15"/>
      <c r="H400" s="230"/>
      <c r="I400" s="206"/>
      <c r="J400" s="154"/>
      <c r="K400" s="438">
        <f>ROUND((C400*F400%)*2,1)/2</f>
        <v>0</v>
      </c>
      <c r="L400" s="438"/>
      <c r="M400" s="520">
        <f t="shared" si="154"/>
        <v>0</v>
      </c>
      <c r="N400" s="520"/>
      <c r="O400" s="521"/>
      <c r="P400" s="521"/>
      <c r="Q400" s="521"/>
      <c r="T400" s="143"/>
      <c r="U400" s="143"/>
      <c r="V400" s="143"/>
      <c r="W400" s="143"/>
      <c r="X400" s="143"/>
      <c r="Z400" s="567"/>
    </row>
    <row r="401" spans="1:39" ht="9.9499999999999993" customHeight="1">
      <c r="C401" s="152"/>
      <c r="D401" s="157"/>
      <c r="E401" s="152"/>
      <c r="F401" s="17"/>
      <c r="G401" s="15"/>
      <c r="H401" s="230"/>
      <c r="I401" s="206"/>
      <c r="J401" s="271"/>
      <c r="K401" s="522"/>
      <c r="L401" s="522"/>
      <c r="M401" s="516"/>
      <c r="N401" s="516"/>
      <c r="O401" s="517"/>
      <c r="P401" s="517"/>
      <c r="Q401" s="517"/>
      <c r="T401" s="143"/>
      <c r="U401" s="143"/>
      <c r="V401" s="143"/>
      <c r="W401" s="143"/>
      <c r="X401" s="143"/>
      <c r="Z401" s="567"/>
    </row>
    <row r="402" spans="1:39" ht="12.75" customHeight="1">
      <c r="C402" s="152"/>
      <c r="D402" s="157"/>
      <c r="E402" s="247"/>
      <c r="F402" s="169"/>
      <c r="G402" s="80"/>
      <c r="H402" s="270"/>
      <c r="I402" s="270" t="s">
        <v>243</v>
      </c>
      <c r="J402" s="185"/>
      <c r="K402" s="481">
        <f>K386+K396</f>
        <v>0</v>
      </c>
      <c r="L402" s="481">
        <f t="shared" ref="L402:P402" si="155">L386+L396</f>
        <v>0</v>
      </c>
      <c r="M402" s="481">
        <f t="shared" si="155"/>
        <v>0</v>
      </c>
      <c r="N402" s="481">
        <f t="shared" si="155"/>
        <v>0</v>
      </c>
      <c r="O402" s="481">
        <f t="shared" si="155"/>
        <v>0</v>
      </c>
      <c r="P402" s="534">
        <f t="shared" si="155"/>
        <v>0</v>
      </c>
      <c r="Q402" s="534">
        <f>Q386+Q396</f>
        <v>0</v>
      </c>
      <c r="R402" s="151"/>
      <c r="T402" s="143"/>
      <c r="U402" s="143"/>
      <c r="V402" s="143"/>
      <c r="W402" s="143"/>
      <c r="X402" s="143"/>
      <c r="Z402" s="567"/>
    </row>
    <row r="403" spans="1:39" ht="12.75" customHeight="1" thickBot="1">
      <c r="A403" s="454"/>
      <c r="B403" s="458"/>
      <c r="C403" s="459"/>
      <c r="D403" s="460"/>
      <c r="E403" s="459"/>
      <c r="F403" s="420"/>
      <c r="G403" s="420"/>
      <c r="H403" s="461"/>
      <c r="I403" s="462"/>
      <c r="J403" s="463"/>
      <c r="K403" s="518"/>
      <c r="L403" s="518"/>
      <c r="M403" s="518"/>
      <c r="N403" s="518"/>
      <c r="O403" s="518"/>
      <c r="P403" s="518"/>
      <c r="Q403" s="518"/>
      <c r="T403" s="143"/>
      <c r="U403" s="143"/>
      <c r="V403" s="143"/>
      <c r="W403" s="143"/>
      <c r="X403" s="143"/>
      <c r="Z403" s="574"/>
    </row>
    <row r="404" spans="1:39" ht="12.6" customHeight="1">
      <c r="C404" s="152"/>
      <c r="D404" s="157"/>
      <c r="E404" s="152"/>
      <c r="F404" s="17"/>
      <c r="G404" s="244"/>
      <c r="H404" s="16"/>
      <c r="I404" s="167"/>
      <c r="J404" s="162"/>
      <c r="K404" s="547"/>
      <c r="L404" s="547"/>
      <c r="M404" s="548"/>
      <c r="N404" s="548"/>
      <c r="O404" s="548"/>
      <c r="P404" s="548"/>
      <c r="Q404" s="548"/>
      <c r="T404" s="143"/>
      <c r="U404" s="143"/>
      <c r="V404" s="143"/>
      <c r="W404" s="143"/>
      <c r="X404" s="143"/>
      <c r="Z404" s="567"/>
    </row>
    <row r="405" spans="1:39" ht="38.25">
      <c r="A405" s="75" t="s">
        <v>5</v>
      </c>
      <c r="B405" s="30" t="s">
        <v>244</v>
      </c>
      <c r="C405" s="277"/>
      <c r="D405" s="139"/>
      <c r="E405" s="138"/>
      <c r="F405" s="30"/>
      <c r="G405" s="140"/>
      <c r="H405" s="19"/>
      <c r="I405" s="167"/>
      <c r="J405" s="183"/>
      <c r="K405" s="492" t="s">
        <v>581</v>
      </c>
      <c r="L405" s="493" t="s">
        <v>580</v>
      </c>
      <c r="M405" s="494" t="s">
        <v>72</v>
      </c>
      <c r="N405" s="495" t="s">
        <v>568</v>
      </c>
      <c r="O405" s="495" t="s">
        <v>570</v>
      </c>
      <c r="P405" s="495" t="s">
        <v>569</v>
      </c>
      <c r="Q405" s="480" t="s">
        <v>709</v>
      </c>
      <c r="T405" s="143"/>
      <c r="U405" s="143"/>
      <c r="V405" s="143"/>
      <c r="W405" s="143"/>
      <c r="X405" s="143"/>
      <c r="Y405" s="141"/>
      <c r="Z405" s="572"/>
    </row>
    <row r="406" spans="1:39" ht="12.75" customHeight="1">
      <c r="A406" s="75"/>
      <c r="B406" s="145" t="s">
        <v>245</v>
      </c>
      <c r="C406" s="146"/>
      <c r="D406" s="147"/>
      <c r="E406" s="146"/>
      <c r="F406" s="24"/>
      <c r="G406" s="148"/>
      <c r="H406" s="248"/>
      <c r="I406" s="248" t="s">
        <v>13</v>
      </c>
      <c r="J406" s="150"/>
      <c r="K406" s="486">
        <f>SUM(K407:K414)</f>
        <v>0</v>
      </c>
      <c r="L406" s="486">
        <f t="shared" ref="L406:P406" si="156">SUM(L407:L414)</f>
        <v>0</v>
      </c>
      <c r="M406" s="487">
        <f t="shared" si="156"/>
        <v>0</v>
      </c>
      <c r="N406" s="487">
        <f t="shared" si="156"/>
        <v>0</v>
      </c>
      <c r="O406" s="487">
        <f t="shared" si="156"/>
        <v>0</v>
      </c>
      <c r="P406" s="487">
        <f t="shared" si="156"/>
        <v>0</v>
      </c>
      <c r="Q406" s="487">
        <f>SUM(Q407:Q414)</f>
        <v>0</v>
      </c>
      <c r="R406" s="151"/>
      <c r="T406" s="143"/>
      <c r="U406" s="143"/>
      <c r="V406" s="143"/>
      <c r="W406" s="143"/>
      <c r="X406" s="143"/>
      <c r="Y406" s="141"/>
      <c r="Z406" s="572"/>
      <c r="AJ406" s="15"/>
      <c r="AK406" s="15"/>
      <c r="AL406" s="15"/>
      <c r="AM406" s="15"/>
    </row>
    <row r="407" spans="1:39" ht="12.75" customHeight="1">
      <c r="A407" s="1">
        <v>51000</v>
      </c>
      <c r="B407" s="15" t="s">
        <v>623</v>
      </c>
      <c r="C407" s="160"/>
      <c r="D407" s="139"/>
      <c r="E407" s="138"/>
      <c r="F407" s="239"/>
      <c r="G407" s="278"/>
      <c r="H407" s="200"/>
      <c r="I407" s="167"/>
      <c r="J407" s="154"/>
      <c r="K407" s="438"/>
      <c r="L407" s="438"/>
      <c r="M407" s="482">
        <f>K407+L407</f>
        <v>0</v>
      </c>
      <c r="N407" s="482"/>
      <c r="O407" s="482"/>
      <c r="P407" s="485"/>
      <c r="Q407" s="485"/>
      <c r="T407" s="143"/>
      <c r="U407" s="143"/>
      <c r="V407" s="143"/>
      <c r="W407" s="143"/>
      <c r="X407" s="143"/>
      <c r="Y407" s="141"/>
      <c r="Z407" s="572"/>
      <c r="AJ407" s="15"/>
      <c r="AK407" s="15"/>
      <c r="AL407" s="15"/>
      <c r="AM407" s="15"/>
    </row>
    <row r="408" spans="1:39" ht="12.75" customHeight="1">
      <c r="A408" s="1">
        <f t="shared" ref="A408:A413" si="157">A407+1</f>
        <v>51001</v>
      </c>
      <c r="B408" s="15" t="s">
        <v>624</v>
      </c>
      <c r="C408" s="138"/>
      <c r="D408" s="139"/>
      <c r="E408" s="138"/>
      <c r="F408" s="239"/>
      <c r="G408" s="278"/>
      <c r="H408" s="200"/>
      <c r="I408" s="167"/>
      <c r="J408" s="154"/>
      <c r="K408" s="438"/>
      <c r="L408" s="438"/>
      <c r="M408" s="482">
        <f t="shared" ref="M408:M413" si="158">K408+L408</f>
        <v>0</v>
      </c>
      <c r="N408" s="482"/>
      <c r="O408" s="482"/>
      <c r="P408" s="485"/>
      <c r="Q408" s="485"/>
      <c r="T408" s="143"/>
      <c r="U408" s="143"/>
      <c r="V408" s="143"/>
      <c r="W408" s="143"/>
      <c r="X408" s="143"/>
      <c r="Y408" s="141"/>
      <c r="Z408" s="572"/>
      <c r="AJ408" s="15"/>
      <c r="AK408" s="15"/>
      <c r="AL408" s="15"/>
      <c r="AM408" s="15"/>
    </row>
    <row r="409" spans="1:39" ht="12.75" customHeight="1">
      <c r="A409" s="1">
        <f t="shared" si="157"/>
        <v>51002</v>
      </c>
      <c r="B409" s="15" t="s">
        <v>246</v>
      </c>
      <c r="C409" s="138"/>
      <c r="D409" s="139"/>
      <c r="E409" s="138"/>
      <c r="F409" s="239"/>
      <c r="G409" s="278"/>
      <c r="H409" s="200"/>
      <c r="I409" s="167"/>
      <c r="J409" s="154"/>
      <c r="K409" s="438"/>
      <c r="L409" s="438"/>
      <c r="M409" s="482">
        <f t="shared" si="158"/>
        <v>0</v>
      </c>
      <c r="N409" s="482"/>
      <c r="O409" s="482"/>
      <c r="P409" s="485"/>
      <c r="Q409" s="485"/>
      <c r="T409" s="143"/>
      <c r="U409" s="143"/>
      <c r="V409" s="143"/>
      <c r="W409" s="143"/>
      <c r="X409" s="143"/>
      <c r="Y409" s="141"/>
      <c r="Z409" s="572"/>
      <c r="AJ409" s="15"/>
      <c r="AK409" s="15"/>
      <c r="AL409" s="15"/>
      <c r="AM409" s="15"/>
    </row>
    <row r="410" spans="1:39" ht="12.75" customHeight="1">
      <c r="A410" s="1">
        <f t="shared" si="157"/>
        <v>51003</v>
      </c>
      <c r="B410" s="15" t="s">
        <v>247</v>
      </c>
      <c r="C410" s="138"/>
      <c r="D410" s="139"/>
      <c r="E410" s="138"/>
      <c r="F410" s="239"/>
      <c r="G410" s="278"/>
      <c r="H410" s="200"/>
      <c r="I410" s="167"/>
      <c r="J410" s="154"/>
      <c r="K410" s="438"/>
      <c r="L410" s="438"/>
      <c r="M410" s="482">
        <f t="shared" si="158"/>
        <v>0</v>
      </c>
      <c r="N410" s="482"/>
      <c r="O410" s="482"/>
      <c r="P410" s="485"/>
      <c r="Q410" s="485"/>
      <c r="T410" s="143"/>
      <c r="U410" s="143"/>
      <c r="V410" s="143"/>
      <c r="W410" s="143"/>
      <c r="X410" s="143"/>
      <c r="Y410" s="141"/>
      <c r="Z410" s="572"/>
      <c r="AJ410" s="15"/>
      <c r="AK410" s="15"/>
      <c r="AL410" s="15"/>
      <c r="AM410" s="15"/>
    </row>
    <row r="411" spans="1:39" ht="12.75" customHeight="1">
      <c r="A411" s="1">
        <f t="shared" si="157"/>
        <v>51004</v>
      </c>
      <c r="B411" s="15" t="s">
        <v>248</v>
      </c>
      <c r="C411" s="138"/>
      <c r="D411" s="139"/>
      <c r="E411" s="138"/>
      <c r="F411" s="239"/>
      <c r="G411" s="278"/>
      <c r="H411" s="200"/>
      <c r="I411" s="167"/>
      <c r="J411" s="154"/>
      <c r="K411" s="438"/>
      <c r="L411" s="438"/>
      <c r="M411" s="482">
        <f t="shared" si="158"/>
        <v>0</v>
      </c>
      <c r="N411" s="482"/>
      <c r="O411" s="482"/>
      <c r="P411" s="485"/>
      <c r="Q411" s="485"/>
      <c r="T411" s="143"/>
      <c r="U411" s="143"/>
      <c r="V411" s="143"/>
      <c r="W411" s="143"/>
      <c r="X411" s="143"/>
      <c r="Y411" s="141"/>
      <c r="Z411" s="572"/>
      <c r="AJ411" s="15"/>
      <c r="AK411" s="15"/>
      <c r="AL411" s="15"/>
      <c r="AM411" s="15"/>
    </row>
    <row r="412" spans="1:39" ht="12.75" customHeight="1">
      <c r="A412" s="1">
        <f t="shared" si="157"/>
        <v>51005</v>
      </c>
      <c r="B412" s="15" t="s">
        <v>249</v>
      </c>
      <c r="C412" s="138"/>
      <c r="D412" s="139"/>
      <c r="E412" s="138"/>
      <c r="F412" s="239"/>
      <c r="G412" s="278"/>
      <c r="H412" s="200"/>
      <c r="I412" s="167"/>
      <c r="J412" s="154"/>
      <c r="K412" s="438"/>
      <c r="L412" s="438"/>
      <c r="M412" s="482">
        <f t="shared" si="158"/>
        <v>0</v>
      </c>
      <c r="N412" s="482"/>
      <c r="O412" s="482"/>
      <c r="P412" s="485"/>
      <c r="Q412" s="485"/>
      <c r="T412" s="143"/>
      <c r="U412" s="143"/>
      <c r="V412" s="143"/>
      <c r="W412" s="143"/>
      <c r="X412" s="143"/>
      <c r="Y412" s="141"/>
      <c r="Z412" s="572"/>
      <c r="AJ412" s="15"/>
      <c r="AK412" s="15"/>
      <c r="AL412" s="15"/>
      <c r="AM412" s="15"/>
    </row>
    <row r="413" spans="1:39" ht="12.75" customHeight="1">
      <c r="A413" s="1">
        <f t="shared" si="157"/>
        <v>51006</v>
      </c>
      <c r="C413" s="138"/>
      <c r="D413" s="139"/>
      <c r="E413" s="138"/>
      <c r="F413" s="30"/>
      <c r="G413" s="140"/>
      <c r="H413" s="19"/>
      <c r="I413" s="167"/>
      <c r="J413" s="154"/>
      <c r="K413" s="438"/>
      <c r="L413" s="438"/>
      <c r="M413" s="482">
        <f t="shared" si="158"/>
        <v>0</v>
      </c>
      <c r="N413" s="482"/>
      <c r="O413" s="482"/>
      <c r="P413" s="485"/>
      <c r="Q413" s="485"/>
      <c r="T413" s="143"/>
      <c r="U413" s="143"/>
      <c r="V413" s="143"/>
      <c r="W413" s="143"/>
      <c r="X413" s="143"/>
      <c r="Y413" s="141"/>
      <c r="Z413" s="572"/>
      <c r="AJ413" s="15"/>
      <c r="AK413" s="15"/>
      <c r="AL413" s="15"/>
      <c r="AM413" s="15"/>
    </row>
    <row r="414" spans="1:39" ht="12.75" customHeight="1">
      <c r="C414" s="138"/>
      <c r="D414" s="139"/>
      <c r="E414" s="138"/>
      <c r="F414" s="30"/>
      <c r="G414" s="140"/>
      <c r="H414" s="251"/>
      <c r="I414" s="167"/>
      <c r="J414" s="162"/>
      <c r="K414" s="484"/>
      <c r="L414" s="484"/>
      <c r="M414" s="503"/>
      <c r="N414" s="503"/>
      <c r="O414" s="503"/>
      <c r="P414" s="504"/>
      <c r="Q414" s="504"/>
      <c r="T414" s="143"/>
      <c r="U414" s="143"/>
      <c r="V414" s="143"/>
      <c r="W414" s="143"/>
      <c r="X414" s="143"/>
      <c r="Y414" s="141"/>
      <c r="Z414" s="572"/>
      <c r="AJ414" s="15"/>
      <c r="AK414" s="15"/>
      <c r="AL414" s="15"/>
      <c r="AM414" s="15"/>
    </row>
    <row r="415" spans="1:39" ht="12.75" customHeight="1">
      <c r="B415" s="145" t="s">
        <v>250</v>
      </c>
      <c r="C415" s="146"/>
      <c r="D415" s="147"/>
      <c r="E415" s="146"/>
      <c r="F415" s="24"/>
      <c r="G415" s="148"/>
      <c r="H415" s="248"/>
      <c r="I415" s="248" t="s">
        <v>13</v>
      </c>
      <c r="J415" s="150"/>
      <c r="K415" s="486">
        <f>SUM(K416:K420)</f>
        <v>0</v>
      </c>
      <c r="L415" s="486">
        <f t="shared" ref="L415:P415" si="159">SUM(L416:L420)</f>
        <v>0</v>
      </c>
      <c r="M415" s="487">
        <f t="shared" si="159"/>
        <v>0</v>
      </c>
      <c r="N415" s="487">
        <f t="shared" si="159"/>
        <v>0</v>
      </c>
      <c r="O415" s="487">
        <f t="shared" si="159"/>
        <v>0</v>
      </c>
      <c r="P415" s="487">
        <f t="shared" si="159"/>
        <v>0</v>
      </c>
      <c r="Q415" s="487">
        <f>SUM(Q416:Q420)</f>
        <v>0</v>
      </c>
      <c r="R415" s="151"/>
      <c r="T415" s="143"/>
      <c r="U415" s="143"/>
      <c r="V415" s="143"/>
      <c r="W415" s="143"/>
      <c r="X415" s="143"/>
      <c r="Y415" s="141"/>
      <c r="Z415" s="572"/>
      <c r="AJ415" s="15"/>
      <c r="AK415" s="15"/>
      <c r="AL415" s="15"/>
      <c r="AM415" s="15"/>
    </row>
    <row r="416" spans="1:39" ht="12.75" customHeight="1">
      <c r="A416" s="1">
        <v>52000</v>
      </c>
      <c r="B416" s="15" t="s">
        <v>251</v>
      </c>
      <c r="C416" s="138"/>
      <c r="D416" s="139"/>
      <c r="E416" s="138"/>
      <c r="F416" s="30"/>
      <c r="G416" s="140"/>
      <c r="H416" s="19"/>
      <c r="I416" s="167"/>
      <c r="J416" s="154"/>
      <c r="K416" s="438"/>
      <c r="L416" s="438"/>
      <c r="M416" s="482">
        <f t="shared" ref="M416:M419" si="160">K416+L416</f>
        <v>0</v>
      </c>
      <c r="N416" s="482"/>
      <c r="O416" s="482"/>
      <c r="P416" s="485"/>
      <c r="Q416" s="485"/>
      <c r="T416" s="143"/>
      <c r="U416" s="143"/>
      <c r="V416" s="143"/>
      <c r="W416" s="143"/>
      <c r="X416" s="143"/>
      <c r="Y416" s="141"/>
      <c r="Z416" s="572"/>
      <c r="AJ416" s="15"/>
      <c r="AK416" s="15"/>
      <c r="AL416" s="15"/>
      <c r="AM416" s="15"/>
    </row>
    <row r="417" spans="1:39" ht="12.75" customHeight="1">
      <c r="A417" s="1">
        <f>A416+1</f>
        <v>52001</v>
      </c>
      <c r="B417" s="15" t="s">
        <v>252</v>
      </c>
      <c r="C417" s="138"/>
      <c r="D417" s="139"/>
      <c r="E417" s="138"/>
      <c r="F417" s="30"/>
      <c r="G417" s="140"/>
      <c r="H417" s="19"/>
      <c r="I417" s="167"/>
      <c r="J417" s="154"/>
      <c r="K417" s="438"/>
      <c r="L417" s="438"/>
      <c r="M417" s="482">
        <f t="shared" si="160"/>
        <v>0</v>
      </c>
      <c r="N417" s="482"/>
      <c r="O417" s="482"/>
      <c r="P417" s="485"/>
      <c r="Q417" s="485"/>
      <c r="T417" s="143"/>
      <c r="U417" s="143"/>
      <c r="V417" s="143"/>
      <c r="W417" s="143"/>
      <c r="X417" s="143"/>
      <c r="Y417" s="141"/>
      <c r="Z417" s="572"/>
      <c r="AJ417" s="15"/>
      <c r="AK417" s="15"/>
      <c r="AL417" s="15"/>
      <c r="AM417" s="15"/>
    </row>
    <row r="418" spans="1:39" ht="12.75" customHeight="1">
      <c r="A418" s="1">
        <f>A417+1</f>
        <v>52002</v>
      </c>
      <c r="B418" s="15" t="s">
        <v>253</v>
      </c>
      <c r="C418" s="138"/>
      <c r="D418" s="139"/>
      <c r="E418" s="138"/>
      <c r="F418" s="30"/>
      <c r="G418" s="140"/>
      <c r="H418" s="19"/>
      <c r="I418" s="167"/>
      <c r="J418" s="154"/>
      <c r="K418" s="438"/>
      <c r="L418" s="438"/>
      <c r="M418" s="482">
        <f t="shared" si="160"/>
        <v>0</v>
      </c>
      <c r="N418" s="482"/>
      <c r="O418" s="482"/>
      <c r="P418" s="485"/>
      <c r="Q418" s="485"/>
      <c r="T418" s="143"/>
      <c r="U418" s="143"/>
      <c r="V418" s="143"/>
      <c r="W418" s="143"/>
      <c r="X418" s="143"/>
      <c r="Y418" s="141"/>
      <c r="Z418" s="572"/>
      <c r="AJ418" s="15"/>
      <c r="AK418" s="15"/>
      <c r="AL418" s="15"/>
      <c r="AM418" s="15"/>
    </row>
    <row r="419" spans="1:39" ht="12.75" customHeight="1">
      <c r="A419" s="1">
        <f>A418+1</f>
        <v>52003</v>
      </c>
      <c r="C419" s="138"/>
      <c r="D419" s="139"/>
      <c r="E419" s="138"/>
      <c r="F419" s="30"/>
      <c r="G419" s="140"/>
      <c r="H419" s="19"/>
      <c r="I419" s="167"/>
      <c r="J419" s="154"/>
      <c r="K419" s="438"/>
      <c r="L419" s="438"/>
      <c r="M419" s="482">
        <f t="shared" si="160"/>
        <v>0</v>
      </c>
      <c r="N419" s="482"/>
      <c r="O419" s="482"/>
      <c r="P419" s="485"/>
      <c r="Q419" s="485"/>
      <c r="T419" s="143"/>
      <c r="U419" s="143"/>
      <c r="V419" s="143"/>
      <c r="W419" s="143"/>
      <c r="X419" s="143"/>
      <c r="Y419" s="141"/>
      <c r="Z419" s="572"/>
      <c r="AJ419" s="15"/>
      <c r="AK419" s="15"/>
      <c r="AL419" s="15"/>
      <c r="AM419" s="15"/>
    </row>
    <row r="420" spans="1:39" ht="12.75" customHeight="1">
      <c r="C420" s="138"/>
      <c r="D420" s="139"/>
      <c r="E420" s="138"/>
      <c r="F420" s="30"/>
      <c r="G420" s="140"/>
      <c r="H420" s="251"/>
      <c r="I420" s="167"/>
      <c r="J420" s="162"/>
      <c r="K420" s="484"/>
      <c r="L420" s="484"/>
      <c r="M420" s="503"/>
      <c r="N420" s="503"/>
      <c r="O420" s="503"/>
      <c r="P420" s="504"/>
      <c r="Q420" s="504"/>
      <c r="T420" s="143"/>
      <c r="U420" s="143"/>
      <c r="V420" s="143"/>
      <c r="W420" s="143"/>
      <c r="X420" s="143"/>
      <c r="Y420" s="141"/>
      <c r="Z420" s="572"/>
      <c r="AJ420" s="15"/>
      <c r="AK420" s="15"/>
      <c r="AL420" s="15"/>
      <c r="AM420" s="15"/>
    </row>
    <row r="421" spans="1:39" ht="12.75" customHeight="1">
      <c r="B421" s="145" t="s">
        <v>254</v>
      </c>
      <c r="C421" s="146"/>
      <c r="D421" s="147"/>
      <c r="E421" s="146"/>
      <c r="F421" s="24"/>
      <c r="G421" s="148"/>
      <c r="H421" s="248"/>
      <c r="I421" s="248" t="s">
        <v>13</v>
      </c>
      <c r="J421" s="150"/>
      <c r="K421" s="486">
        <f>SUM(K422:K428)</f>
        <v>0</v>
      </c>
      <c r="L421" s="486">
        <f t="shared" ref="L421:P421" si="161">SUM(L422:L428)</f>
        <v>0</v>
      </c>
      <c r="M421" s="487">
        <f t="shared" si="161"/>
        <v>0</v>
      </c>
      <c r="N421" s="487">
        <f t="shared" si="161"/>
        <v>0</v>
      </c>
      <c r="O421" s="487">
        <f t="shared" si="161"/>
        <v>0</v>
      </c>
      <c r="P421" s="487">
        <f t="shared" si="161"/>
        <v>0</v>
      </c>
      <c r="Q421" s="487">
        <f>SUM(Q422:Q428)</f>
        <v>0</v>
      </c>
      <c r="R421" s="151"/>
      <c r="T421" s="143"/>
      <c r="U421" s="143"/>
      <c r="V421" s="143"/>
      <c r="W421" s="143"/>
      <c r="X421" s="143"/>
      <c r="Y421" s="141"/>
      <c r="Z421" s="572"/>
      <c r="AJ421" s="15"/>
      <c r="AK421" s="15"/>
      <c r="AL421" s="15"/>
      <c r="AM421" s="15"/>
    </row>
    <row r="422" spans="1:39" ht="12.75" customHeight="1">
      <c r="A422" s="1">
        <v>53000</v>
      </c>
      <c r="B422" s="15" t="s">
        <v>255</v>
      </c>
      <c r="C422" s="138"/>
      <c r="D422" s="139"/>
      <c r="E422" s="138"/>
      <c r="F422" s="30"/>
      <c r="G422" s="140"/>
      <c r="H422" s="19"/>
      <c r="I422" s="167"/>
      <c r="J422" s="154"/>
      <c r="K422" s="438"/>
      <c r="L422" s="438"/>
      <c r="M422" s="482">
        <f t="shared" ref="M422:M427" si="162">K422+L422</f>
        <v>0</v>
      </c>
      <c r="N422" s="482"/>
      <c r="O422" s="482"/>
      <c r="P422" s="485"/>
      <c r="Q422" s="485"/>
      <c r="T422" s="143"/>
      <c r="U422" s="143"/>
      <c r="V422" s="143"/>
      <c r="W422" s="143"/>
      <c r="X422" s="143"/>
      <c r="Y422" s="141"/>
      <c r="Z422" s="572"/>
      <c r="AC422" s="16"/>
      <c r="AJ422" s="15"/>
      <c r="AK422" s="15"/>
      <c r="AL422" s="15"/>
      <c r="AM422" s="15"/>
    </row>
    <row r="423" spans="1:39" ht="12.75" customHeight="1">
      <c r="A423" s="1">
        <f>A422+1</f>
        <v>53001</v>
      </c>
      <c r="B423" s="15" t="s">
        <v>256</v>
      </c>
      <c r="C423" s="138"/>
      <c r="D423" s="139"/>
      <c r="E423" s="138"/>
      <c r="F423" s="30"/>
      <c r="G423" s="140"/>
      <c r="H423" s="19"/>
      <c r="I423" s="167"/>
      <c r="J423" s="154"/>
      <c r="K423" s="438"/>
      <c r="L423" s="438"/>
      <c r="M423" s="482">
        <f t="shared" si="162"/>
        <v>0</v>
      </c>
      <c r="N423" s="482"/>
      <c r="O423" s="482"/>
      <c r="P423" s="485"/>
      <c r="Q423" s="485"/>
      <c r="T423" s="143"/>
      <c r="U423" s="143"/>
      <c r="V423" s="143"/>
      <c r="W423" s="143"/>
      <c r="X423" s="143"/>
      <c r="Y423" s="141"/>
      <c r="Z423" s="572"/>
      <c r="AJ423" s="15"/>
      <c r="AK423" s="15"/>
      <c r="AL423" s="15"/>
      <c r="AM423" s="15"/>
    </row>
    <row r="424" spans="1:39" ht="12.75" customHeight="1">
      <c r="A424" s="1">
        <f>A423+1</f>
        <v>53002</v>
      </c>
      <c r="B424" s="15" t="s">
        <v>257</v>
      </c>
      <c r="C424" s="138"/>
      <c r="D424" s="139"/>
      <c r="E424" s="138"/>
      <c r="F424" s="30"/>
      <c r="G424" s="140"/>
      <c r="H424" s="19"/>
      <c r="I424" s="167"/>
      <c r="J424" s="154"/>
      <c r="K424" s="438"/>
      <c r="L424" s="438"/>
      <c r="M424" s="482">
        <f t="shared" si="162"/>
        <v>0</v>
      </c>
      <c r="N424" s="482"/>
      <c r="O424" s="482"/>
      <c r="P424" s="485"/>
      <c r="Q424" s="485"/>
      <c r="T424" s="143"/>
      <c r="U424" s="143"/>
      <c r="V424" s="143"/>
      <c r="W424" s="143"/>
      <c r="X424" s="143"/>
      <c r="Y424" s="141"/>
      <c r="Z424" s="572"/>
      <c r="AJ424" s="15"/>
      <c r="AK424" s="15"/>
      <c r="AL424" s="15"/>
      <c r="AM424" s="15"/>
    </row>
    <row r="425" spans="1:39" ht="12.75" customHeight="1">
      <c r="A425" s="1">
        <f>A424+1</f>
        <v>53003</v>
      </c>
      <c r="B425" s="15" t="s">
        <v>258</v>
      </c>
      <c r="C425" s="138"/>
      <c r="D425" s="139"/>
      <c r="E425" s="138"/>
      <c r="F425" s="30"/>
      <c r="G425" s="140"/>
      <c r="H425" s="19"/>
      <c r="I425" s="167"/>
      <c r="J425" s="154"/>
      <c r="K425" s="438"/>
      <c r="L425" s="438"/>
      <c r="M425" s="482">
        <f t="shared" si="162"/>
        <v>0</v>
      </c>
      <c r="N425" s="482"/>
      <c r="O425" s="482"/>
      <c r="P425" s="485"/>
      <c r="Q425" s="485"/>
      <c r="T425" s="143"/>
      <c r="U425" s="143"/>
      <c r="V425" s="143"/>
      <c r="W425" s="143"/>
      <c r="X425" s="143"/>
      <c r="Y425" s="141"/>
      <c r="Z425" s="572"/>
      <c r="AJ425" s="15"/>
      <c r="AK425" s="15"/>
      <c r="AL425" s="15"/>
      <c r="AM425" s="15"/>
    </row>
    <row r="426" spans="1:39" ht="12.75" customHeight="1">
      <c r="A426" s="1">
        <f>A425+1</f>
        <v>53004</v>
      </c>
      <c r="B426" s="15" t="s">
        <v>253</v>
      </c>
      <c r="C426" s="138"/>
      <c r="D426" s="139"/>
      <c r="E426" s="138"/>
      <c r="F426" s="30"/>
      <c r="G426" s="140"/>
      <c r="H426" s="19"/>
      <c r="I426" s="167"/>
      <c r="J426" s="154"/>
      <c r="K426" s="438"/>
      <c r="L426" s="438"/>
      <c r="M426" s="482">
        <f t="shared" si="162"/>
        <v>0</v>
      </c>
      <c r="N426" s="482"/>
      <c r="O426" s="482"/>
      <c r="P426" s="485"/>
      <c r="Q426" s="485"/>
      <c r="T426" s="143"/>
      <c r="U426" s="143"/>
      <c r="V426" s="143"/>
      <c r="W426" s="143"/>
      <c r="X426" s="143"/>
      <c r="Y426" s="141"/>
      <c r="Z426" s="572"/>
      <c r="AJ426" s="15"/>
      <c r="AK426" s="15"/>
      <c r="AL426" s="15"/>
      <c r="AM426" s="15"/>
    </row>
    <row r="427" spans="1:39" ht="12.75" customHeight="1">
      <c r="A427" s="1">
        <f>A426+1</f>
        <v>53005</v>
      </c>
      <c r="C427" s="138"/>
      <c r="D427" s="139"/>
      <c r="E427" s="138"/>
      <c r="F427" s="30"/>
      <c r="G427" s="140"/>
      <c r="H427" s="19"/>
      <c r="I427" s="167"/>
      <c r="J427" s="154"/>
      <c r="K427" s="438"/>
      <c r="L427" s="438"/>
      <c r="M427" s="482">
        <f t="shared" si="162"/>
        <v>0</v>
      </c>
      <c r="N427" s="482"/>
      <c r="O427" s="482"/>
      <c r="P427" s="485"/>
      <c r="Q427" s="485"/>
      <c r="T427" s="143"/>
      <c r="U427" s="143"/>
      <c r="V427" s="143"/>
      <c r="W427" s="143"/>
      <c r="X427" s="143"/>
      <c r="Y427" s="141"/>
      <c r="Z427" s="572"/>
      <c r="AJ427" s="15"/>
      <c r="AK427" s="15"/>
      <c r="AL427" s="15"/>
      <c r="AM427" s="15"/>
    </row>
    <row r="428" spans="1:39" ht="12.75" customHeight="1">
      <c r="C428" s="138"/>
      <c r="D428" s="139"/>
      <c r="E428" s="138"/>
      <c r="F428" s="30"/>
      <c r="G428" s="140"/>
      <c r="H428" s="251"/>
      <c r="I428" s="167"/>
      <c r="J428" s="167"/>
      <c r="K428" s="523"/>
      <c r="L428" s="523"/>
      <c r="M428" s="523"/>
      <c r="N428" s="523"/>
      <c r="O428" s="523"/>
      <c r="P428" s="524"/>
      <c r="Q428" s="524"/>
      <c r="T428" s="143"/>
      <c r="U428" s="143"/>
      <c r="V428" s="143"/>
      <c r="W428" s="143"/>
      <c r="X428" s="143"/>
      <c r="Y428" s="141"/>
      <c r="Z428" s="572"/>
      <c r="AJ428" s="15"/>
      <c r="AK428" s="15"/>
      <c r="AL428" s="15"/>
      <c r="AM428" s="15"/>
    </row>
    <row r="429" spans="1:39" ht="12.75" customHeight="1">
      <c r="B429" s="145" t="s">
        <v>259</v>
      </c>
      <c r="C429" s="146"/>
      <c r="D429" s="147"/>
      <c r="E429" s="146"/>
      <c r="F429" s="24"/>
      <c r="G429" s="148"/>
      <c r="H429" s="248"/>
      <c r="I429" s="248" t="s">
        <v>13</v>
      </c>
      <c r="J429" s="150"/>
      <c r="K429" s="486">
        <f>SUM(K430:K433)</f>
        <v>0</v>
      </c>
      <c r="L429" s="486">
        <f t="shared" ref="L429:P429" si="163">SUM(L430:L433)</f>
        <v>0</v>
      </c>
      <c r="M429" s="525">
        <f t="shared" si="163"/>
        <v>0</v>
      </c>
      <c r="N429" s="525">
        <f t="shared" si="163"/>
        <v>0</v>
      </c>
      <c r="O429" s="525">
        <f t="shared" si="163"/>
        <v>0</v>
      </c>
      <c r="P429" s="525">
        <f t="shared" si="163"/>
        <v>0</v>
      </c>
      <c r="Q429" s="525">
        <f>SUM(Q430:Q433)</f>
        <v>0</v>
      </c>
      <c r="T429" s="143"/>
      <c r="U429" s="143"/>
      <c r="V429" s="143"/>
      <c r="W429" s="143"/>
      <c r="X429" s="143"/>
      <c r="Y429" s="141"/>
      <c r="Z429" s="572"/>
      <c r="AJ429" s="15"/>
      <c r="AK429" s="15"/>
      <c r="AL429" s="15"/>
      <c r="AM429" s="15"/>
    </row>
    <row r="430" spans="1:39" ht="12.75" customHeight="1">
      <c r="A430" s="1">
        <v>54000</v>
      </c>
      <c r="B430" s="15" t="s">
        <v>260</v>
      </c>
      <c r="C430" s="160"/>
      <c r="D430" s="139"/>
      <c r="E430" s="138"/>
      <c r="F430" s="239">
        <v>0</v>
      </c>
      <c r="G430" s="278" t="s">
        <v>261</v>
      </c>
      <c r="H430" s="29">
        <v>0</v>
      </c>
      <c r="I430" s="167"/>
      <c r="J430" s="154"/>
      <c r="K430" s="438"/>
      <c r="L430" s="438">
        <f>F430*H430</f>
        <v>0</v>
      </c>
      <c r="M430" s="482">
        <f t="shared" ref="M430:M432" si="164">K430+L430</f>
        <v>0</v>
      </c>
      <c r="N430" s="482"/>
      <c r="O430" s="482"/>
      <c r="P430" s="485"/>
      <c r="Q430" s="485"/>
      <c r="T430" s="143"/>
      <c r="U430" s="143"/>
      <c r="V430" s="143"/>
      <c r="W430" s="143"/>
      <c r="X430" s="143"/>
      <c r="Y430" s="141"/>
      <c r="Z430" s="572"/>
      <c r="AJ430" s="15"/>
      <c r="AK430" s="15"/>
      <c r="AL430" s="15"/>
      <c r="AM430" s="15"/>
    </row>
    <row r="431" spans="1:39" ht="12.75" customHeight="1">
      <c r="A431" s="1">
        <f>A430+1</f>
        <v>54001</v>
      </c>
      <c r="B431" s="15" t="s">
        <v>262</v>
      </c>
      <c r="C431" s="138"/>
      <c r="D431" s="139"/>
      <c r="E431" s="138"/>
      <c r="F431" s="239"/>
      <c r="G431" s="278"/>
      <c r="H431" s="29"/>
      <c r="I431" s="47"/>
      <c r="J431" s="154"/>
      <c r="K431" s="438"/>
      <c r="L431" s="438"/>
      <c r="M431" s="482">
        <f t="shared" si="164"/>
        <v>0</v>
      </c>
      <c r="N431" s="482"/>
      <c r="O431" s="482"/>
      <c r="P431" s="485"/>
      <c r="Q431" s="485"/>
      <c r="T431" s="143"/>
      <c r="U431" s="143"/>
      <c r="V431" s="143"/>
      <c r="W431" s="143"/>
      <c r="X431" s="143"/>
      <c r="Y431" s="141"/>
      <c r="Z431" s="572"/>
      <c r="AJ431" s="15"/>
      <c r="AK431" s="15"/>
      <c r="AL431" s="15"/>
      <c r="AM431" s="15"/>
    </row>
    <row r="432" spans="1:39" ht="12.75" customHeight="1">
      <c r="A432" s="1">
        <f>A431+1</f>
        <v>54002</v>
      </c>
      <c r="C432" s="138"/>
      <c r="D432" s="139"/>
      <c r="E432" s="138"/>
      <c r="H432" s="29"/>
      <c r="I432" s="167"/>
      <c r="J432" s="154"/>
      <c r="K432" s="438"/>
      <c r="L432" s="438"/>
      <c r="M432" s="438">
        <f t="shared" si="164"/>
        <v>0</v>
      </c>
      <c r="N432" s="482"/>
      <c r="O432" s="482"/>
      <c r="P432" s="485"/>
      <c r="Q432" s="485"/>
      <c r="T432" s="143"/>
      <c r="U432" s="143"/>
      <c r="V432" s="143"/>
      <c r="W432" s="143"/>
      <c r="X432" s="143"/>
      <c r="Y432" s="141"/>
      <c r="Z432" s="572"/>
      <c r="AJ432" s="15"/>
      <c r="AK432" s="15"/>
      <c r="AL432" s="15"/>
      <c r="AM432" s="15"/>
    </row>
    <row r="433" spans="1:31" ht="12.75" customHeight="1">
      <c r="C433" s="138"/>
      <c r="D433" s="139"/>
      <c r="E433" s="138"/>
      <c r="F433" s="30"/>
      <c r="G433" s="140"/>
      <c r="H433" s="251"/>
      <c r="I433" s="167"/>
      <c r="J433" s="167"/>
      <c r="K433" s="526"/>
      <c r="L433" s="526"/>
      <c r="M433" s="526"/>
      <c r="N433" s="526"/>
      <c r="O433" s="526"/>
      <c r="P433" s="527"/>
      <c r="Q433" s="527"/>
      <c r="T433" s="143"/>
      <c r="U433" s="143"/>
      <c r="V433" s="143"/>
      <c r="W433" s="143"/>
      <c r="X433" s="143"/>
      <c r="Y433" s="141"/>
      <c r="Z433" s="572"/>
    </row>
    <row r="434" spans="1:31" ht="12.75" customHeight="1">
      <c r="B434" s="145" t="s">
        <v>263</v>
      </c>
      <c r="C434" s="146"/>
      <c r="D434" s="147"/>
      <c r="E434" s="146"/>
      <c r="F434" s="24"/>
      <c r="G434" s="148"/>
      <c r="H434" s="248"/>
      <c r="I434" s="248" t="s">
        <v>13</v>
      </c>
      <c r="J434" s="150"/>
      <c r="K434" s="523">
        <f>SUM(K435:K439)</f>
        <v>0</v>
      </c>
      <c r="L434" s="523">
        <f t="shared" ref="L434:P434" si="165">SUM(L435:L439)</f>
        <v>0</v>
      </c>
      <c r="M434" s="528">
        <f t="shared" si="165"/>
        <v>0</v>
      </c>
      <c r="N434" s="528">
        <f t="shared" si="165"/>
        <v>0</v>
      </c>
      <c r="O434" s="528">
        <f t="shared" si="165"/>
        <v>0</v>
      </c>
      <c r="P434" s="528">
        <f t="shared" si="165"/>
        <v>0</v>
      </c>
      <c r="Q434" s="528">
        <f>SUM(Q435:Q439)</f>
        <v>0</v>
      </c>
      <c r="T434" s="143"/>
      <c r="U434" s="143"/>
      <c r="V434" s="143"/>
      <c r="W434" s="143"/>
      <c r="X434" s="143"/>
      <c r="Y434" s="141"/>
      <c r="Z434" s="572"/>
    </row>
    <row r="435" spans="1:31" ht="12.75" customHeight="1">
      <c r="A435" s="1">
        <v>55000</v>
      </c>
      <c r="B435" s="15" t="s">
        <v>264</v>
      </c>
      <c r="C435" s="138"/>
      <c r="D435" s="139"/>
      <c r="E435" s="138"/>
      <c r="F435" s="239">
        <v>0</v>
      </c>
      <c r="G435" s="278" t="s">
        <v>261</v>
      </c>
      <c r="H435" s="200">
        <v>0</v>
      </c>
      <c r="I435" s="167"/>
      <c r="J435" s="154"/>
      <c r="K435" s="438"/>
      <c r="L435" s="438">
        <f>F435*H435</f>
        <v>0</v>
      </c>
      <c r="M435" s="482">
        <f t="shared" ref="M435:M438" si="166">K435+L435</f>
        <v>0</v>
      </c>
      <c r="N435" s="482"/>
      <c r="O435" s="485"/>
      <c r="P435" s="482"/>
      <c r="Q435" s="482"/>
      <c r="T435" s="143"/>
      <c r="U435" s="143"/>
      <c r="V435" s="143"/>
      <c r="W435" s="143"/>
      <c r="X435" s="143"/>
      <c r="Y435" s="141"/>
      <c r="Z435" s="572"/>
    </row>
    <row r="436" spans="1:31" ht="12.75" customHeight="1">
      <c r="A436" s="1">
        <f>A435+1</f>
        <v>55001</v>
      </c>
      <c r="B436" s="15" t="s">
        <v>265</v>
      </c>
      <c r="C436" s="138"/>
      <c r="D436" s="157"/>
      <c r="E436" s="152"/>
      <c r="H436" s="29"/>
      <c r="I436" s="263"/>
      <c r="J436" s="154"/>
      <c r="K436" s="438"/>
      <c r="L436" s="438"/>
      <c r="M436" s="482">
        <f t="shared" si="166"/>
        <v>0</v>
      </c>
      <c r="N436" s="482"/>
      <c r="O436" s="485"/>
      <c r="P436" s="482"/>
      <c r="Q436" s="482"/>
      <c r="T436" s="143"/>
      <c r="U436" s="143"/>
      <c r="V436" s="143"/>
      <c r="W436" s="143"/>
      <c r="X436" s="143"/>
      <c r="Y436" s="141"/>
      <c r="Z436" s="572"/>
    </row>
    <row r="437" spans="1:31" ht="12.75" customHeight="1">
      <c r="A437" s="1">
        <f>A436+1</f>
        <v>55002</v>
      </c>
      <c r="B437" s="15" t="s">
        <v>266</v>
      </c>
      <c r="C437" s="138"/>
      <c r="D437" s="139"/>
      <c r="E437" s="138"/>
      <c r="F437" s="30"/>
      <c r="G437" s="140"/>
      <c r="H437" s="251"/>
      <c r="I437" s="167"/>
      <c r="J437" s="154"/>
      <c r="K437" s="438"/>
      <c r="L437" s="438"/>
      <c r="M437" s="482">
        <f t="shared" si="166"/>
        <v>0</v>
      </c>
      <c r="N437" s="482"/>
      <c r="O437" s="482"/>
      <c r="P437" s="485"/>
      <c r="Q437" s="485"/>
      <c r="T437" s="143"/>
      <c r="U437" s="143"/>
      <c r="V437" s="143"/>
      <c r="W437" s="143"/>
      <c r="X437" s="143"/>
      <c r="Y437" s="141"/>
      <c r="Z437" s="572"/>
    </row>
    <row r="438" spans="1:31" ht="12.75" customHeight="1">
      <c r="A438" s="1">
        <f>A437+1</f>
        <v>55003</v>
      </c>
      <c r="C438" s="138"/>
      <c r="D438" s="139"/>
      <c r="E438" s="138"/>
      <c r="F438" s="30"/>
      <c r="G438" s="140"/>
      <c r="H438" s="251"/>
      <c r="I438" s="167"/>
      <c r="J438" s="154"/>
      <c r="K438" s="438"/>
      <c r="L438" s="438"/>
      <c r="M438" s="482">
        <f t="shared" si="166"/>
        <v>0</v>
      </c>
      <c r="N438" s="482"/>
      <c r="O438" s="482"/>
      <c r="P438" s="485"/>
      <c r="Q438" s="485"/>
      <c r="T438" s="143"/>
      <c r="U438" s="143"/>
      <c r="V438" s="143"/>
      <c r="W438" s="143"/>
      <c r="X438" s="143"/>
      <c r="Y438" s="141"/>
      <c r="Z438" s="572"/>
    </row>
    <row r="439" spans="1:31" ht="12.75" customHeight="1">
      <c r="C439" s="138"/>
      <c r="D439" s="139"/>
      <c r="E439" s="138"/>
      <c r="F439" s="30"/>
      <c r="G439" s="140"/>
      <c r="H439" s="251"/>
      <c r="I439" s="167"/>
      <c r="J439" s="162"/>
      <c r="K439" s="484"/>
      <c r="L439" s="484"/>
      <c r="M439" s="503"/>
      <c r="N439" s="503"/>
      <c r="O439" s="482"/>
      <c r="P439" s="504"/>
      <c r="Q439" s="504"/>
      <c r="T439" s="143"/>
      <c r="U439" s="143"/>
      <c r="V439" s="143"/>
      <c r="W439" s="143"/>
      <c r="X439" s="143"/>
      <c r="Y439" s="141"/>
      <c r="Z439" s="572"/>
    </row>
    <row r="440" spans="1:31" ht="12.75" customHeight="1">
      <c r="B440" s="145" t="s">
        <v>267</v>
      </c>
      <c r="C440" s="146"/>
      <c r="D440" s="147"/>
      <c r="E440" s="146"/>
      <c r="F440" s="24"/>
      <c r="G440" s="148"/>
      <c r="H440" s="248"/>
      <c r="I440" s="248" t="s">
        <v>13</v>
      </c>
      <c r="J440" s="150"/>
      <c r="K440" s="486">
        <f>SUM(K441:K444)</f>
        <v>0</v>
      </c>
      <c r="L440" s="486">
        <f t="shared" ref="L440:P440" si="167">SUM(L441:L444)</f>
        <v>0</v>
      </c>
      <c r="M440" s="487">
        <f t="shared" si="167"/>
        <v>0</v>
      </c>
      <c r="N440" s="487">
        <f t="shared" si="167"/>
        <v>0</v>
      </c>
      <c r="O440" s="487">
        <f t="shared" si="167"/>
        <v>0</v>
      </c>
      <c r="P440" s="487">
        <f t="shared" si="167"/>
        <v>0</v>
      </c>
      <c r="Q440" s="487">
        <f>SUM(Q441:Q444)</f>
        <v>0</v>
      </c>
      <c r="R440" s="151"/>
      <c r="T440" s="143"/>
      <c r="U440" s="143"/>
      <c r="V440" s="143"/>
      <c r="W440" s="143"/>
      <c r="X440" s="143"/>
      <c r="Y440" s="141"/>
      <c r="Z440" s="572"/>
    </row>
    <row r="441" spans="1:31" ht="12.75" customHeight="1">
      <c r="A441" s="1">
        <v>56000</v>
      </c>
      <c r="B441" s="15" t="s">
        <v>268</v>
      </c>
      <c r="C441" s="138"/>
      <c r="D441" s="139"/>
      <c r="E441" s="138"/>
      <c r="F441" s="30"/>
      <c r="G441" s="140"/>
      <c r="H441" s="251"/>
      <c r="I441" s="167"/>
      <c r="J441" s="154"/>
      <c r="K441" s="438"/>
      <c r="L441" s="438"/>
      <c r="M441" s="482">
        <f t="shared" ref="M441:M443" si="168">K441+L441</f>
        <v>0</v>
      </c>
      <c r="N441" s="482"/>
      <c r="O441" s="482"/>
      <c r="P441" s="485"/>
      <c r="Q441" s="485"/>
      <c r="T441" s="143"/>
      <c r="U441" s="143"/>
      <c r="V441" s="143"/>
      <c r="W441" s="143"/>
      <c r="X441" s="143"/>
      <c r="Y441" s="141"/>
      <c r="Z441" s="572"/>
    </row>
    <row r="442" spans="1:31" ht="12.75" customHeight="1">
      <c r="A442" s="1">
        <f>A441+1</f>
        <v>56001</v>
      </c>
      <c r="B442" s="15" t="s">
        <v>269</v>
      </c>
      <c r="C442" s="138"/>
      <c r="D442" s="139"/>
      <c r="E442" s="138"/>
      <c r="F442" s="30"/>
      <c r="G442" s="140"/>
      <c r="H442" s="251"/>
      <c r="I442" s="167"/>
      <c r="J442" s="154"/>
      <c r="K442" s="438"/>
      <c r="L442" s="438"/>
      <c r="M442" s="482">
        <f t="shared" si="168"/>
        <v>0</v>
      </c>
      <c r="N442" s="482"/>
      <c r="O442" s="482"/>
      <c r="P442" s="485"/>
      <c r="Q442" s="485"/>
      <c r="T442" s="143"/>
      <c r="U442" s="143"/>
      <c r="V442" s="143"/>
      <c r="W442" s="143"/>
      <c r="X442" s="143"/>
      <c r="Y442" s="141"/>
      <c r="Z442" s="572"/>
    </row>
    <row r="443" spans="1:31" ht="12.75" customHeight="1">
      <c r="A443" s="1">
        <f>A442+1</f>
        <v>56002</v>
      </c>
      <c r="C443" s="138"/>
      <c r="D443" s="139"/>
      <c r="E443" s="138"/>
      <c r="F443" s="30"/>
      <c r="G443" s="140"/>
      <c r="H443" s="251"/>
      <c r="I443" s="167"/>
      <c r="J443" s="154"/>
      <c r="K443" s="438"/>
      <c r="L443" s="438"/>
      <c r="M443" s="482">
        <f t="shared" si="168"/>
        <v>0</v>
      </c>
      <c r="N443" s="482"/>
      <c r="O443" s="482"/>
      <c r="P443" s="485"/>
      <c r="Q443" s="485"/>
      <c r="T443" s="143"/>
      <c r="U443" s="143"/>
      <c r="V443" s="143"/>
      <c r="W443" s="143"/>
      <c r="X443" s="143"/>
      <c r="Y443" s="141"/>
      <c r="Z443" s="572"/>
    </row>
    <row r="444" spans="1:31" ht="12.75" customHeight="1">
      <c r="C444" s="138"/>
      <c r="D444" s="139"/>
      <c r="E444" s="138"/>
      <c r="F444" s="30"/>
      <c r="G444" s="140"/>
      <c r="H444" s="251"/>
      <c r="I444" s="167"/>
      <c r="J444" s="162"/>
      <c r="K444" s="484"/>
      <c r="L444" s="484"/>
      <c r="M444" s="503"/>
      <c r="N444" s="503"/>
      <c r="O444" s="503"/>
      <c r="P444" s="504"/>
      <c r="Q444" s="504"/>
      <c r="T444" s="143"/>
      <c r="U444" s="143"/>
      <c r="V444" s="143"/>
      <c r="W444" s="143"/>
      <c r="X444" s="143"/>
      <c r="Y444" s="141"/>
      <c r="Z444" s="572"/>
    </row>
    <row r="445" spans="1:31" ht="12.75" customHeight="1">
      <c r="B445" s="145" t="s">
        <v>270</v>
      </c>
      <c r="C445" s="146"/>
      <c r="D445" s="147"/>
      <c r="E445" s="146"/>
      <c r="F445" s="24"/>
      <c r="G445" s="148"/>
      <c r="H445" s="248"/>
      <c r="I445" s="248" t="s">
        <v>13</v>
      </c>
      <c r="J445" s="150"/>
      <c r="K445" s="486">
        <f>SUM(K446:K450)</f>
        <v>0</v>
      </c>
      <c r="L445" s="486">
        <f>SUM(L446:L450)</f>
        <v>0</v>
      </c>
      <c r="M445" s="487">
        <f>SUM(M446:M450)</f>
        <v>0</v>
      </c>
      <c r="N445" s="487">
        <f t="shared" ref="N445:P445" si="169">SUM(N446:N450)</f>
        <v>0</v>
      </c>
      <c r="O445" s="487">
        <f t="shared" si="169"/>
        <v>0</v>
      </c>
      <c r="P445" s="487">
        <f t="shared" si="169"/>
        <v>0</v>
      </c>
      <c r="Q445" s="487">
        <f>SUM(Q446:Q450)</f>
        <v>0</v>
      </c>
      <c r="R445" s="151"/>
      <c r="T445" s="143"/>
      <c r="U445" s="143"/>
      <c r="V445" s="143"/>
      <c r="W445" s="143"/>
      <c r="X445" s="143"/>
      <c r="Y445" s="141"/>
      <c r="Z445" s="572"/>
    </row>
    <row r="446" spans="1:31" ht="12.75" customHeight="1">
      <c r="A446" s="1">
        <v>57000</v>
      </c>
      <c r="B446" s="15" t="s">
        <v>271</v>
      </c>
      <c r="C446" s="138"/>
      <c r="D446" s="139"/>
      <c r="E446" s="138"/>
      <c r="F446" s="280"/>
      <c r="G446" s="278" t="s">
        <v>272</v>
      </c>
      <c r="H446" s="200">
        <v>0</v>
      </c>
      <c r="I446" s="167"/>
      <c r="J446" s="154"/>
      <c r="K446" s="438"/>
      <c r="L446" s="438">
        <f>F446*H446</f>
        <v>0</v>
      </c>
      <c r="M446" s="482">
        <f>K446+L446</f>
        <v>0</v>
      </c>
      <c r="N446" s="482"/>
      <c r="O446" s="482"/>
      <c r="P446" s="485"/>
      <c r="Q446" s="485"/>
      <c r="T446" s="143"/>
      <c r="U446" s="143"/>
      <c r="V446" s="143"/>
      <c r="W446" s="143"/>
      <c r="X446" s="143"/>
      <c r="Y446" s="141"/>
      <c r="Z446" s="572"/>
      <c r="AA446" s="110"/>
      <c r="AB446" s="110"/>
      <c r="AC446" s="110"/>
      <c r="AD446" s="110"/>
      <c r="AE446" s="110"/>
    </row>
    <row r="447" spans="1:31" ht="12.75" customHeight="1">
      <c r="A447" s="1">
        <f>A446+1</f>
        <v>57001</v>
      </c>
      <c r="B447" s="15" t="s">
        <v>273</v>
      </c>
      <c r="C447" s="138"/>
      <c r="D447" s="139"/>
      <c r="E447" s="138"/>
      <c r="H447" s="29"/>
      <c r="I447" s="167"/>
      <c r="J447" s="154"/>
      <c r="K447" s="438"/>
      <c r="L447" s="438"/>
      <c r="M447" s="482">
        <f t="shared" ref="M447:M449" si="170">K447+L447</f>
        <v>0</v>
      </c>
      <c r="N447" s="482"/>
      <c r="O447" s="482"/>
      <c r="P447" s="485"/>
      <c r="Q447" s="485"/>
      <c r="T447" s="143"/>
      <c r="U447" s="143"/>
      <c r="V447" s="143"/>
      <c r="W447" s="143"/>
      <c r="X447" s="143"/>
      <c r="Y447" s="141"/>
      <c r="Z447" s="572"/>
    </row>
    <row r="448" spans="1:31" ht="12.75" customHeight="1">
      <c r="A448" s="1">
        <f>A447+1</f>
        <v>57002</v>
      </c>
      <c r="B448" s="15" t="s">
        <v>274</v>
      </c>
      <c r="C448" s="138"/>
      <c r="D448" s="139"/>
      <c r="E448" s="138"/>
      <c r="F448" s="30"/>
      <c r="G448" s="140"/>
      <c r="H448" s="251"/>
      <c r="I448" s="167"/>
      <c r="J448" s="154"/>
      <c r="K448" s="438"/>
      <c r="L448" s="438"/>
      <c r="M448" s="482">
        <f t="shared" si="170"/>
        <v>0</v>
      </c>
      <c r="N448" s="482"/>
      <c r="O448" s="482"/>
      <c r="P448" s="485"/>
      <c r="Q448" s="485"/>
      <c r="T448" s="143"/>
      <c r="U448" s="143"/>
      <c r="V448" s="143"/>
      <c r="W448" s="143"/>
      <c r="X448" s="143"/>
      <c r="Y448" s="141"/>
      <c r="Z448" s="572"/>
    </row>
    <row r="449" spans="1:40" ht="12.75" customHeight="1">
      <c r="A449" s="1">
        <f>A448+1</f>
        <v>57003</v>
      </c>
      <c r="C449" s="138"/>
      <c r="D449" s="139"/>
      <c r="E449" s="138"/>
      <c r="F449" s="30"/>
      <c r="G449" s="140"/>
      <c r="H449" s="251"/>
      <c r="I449" s="167"/>
      <c r="J449" s="154"/>
      <c r="K449" s="438"/>
      <c r="L449" s="438"/>
      <c r="M449" s="482">
        <f t="shared" si="170"/>
        <v>0</v>
      </c>
      <c r="N449" s="482"/>
      <c r="O449" s="482"/>
      <c r="P449" s="485"/>
      <c r="Q449" s="485"/>
      <c r="T449" s="143"/>
      <c r="U449" s="143"/>
      <c r="V449" s="143"/>
      <c r="W449" s="143"/>
      <c r="X449" s="143"/>
      <c r="Y449" s="141"/>
      <c r="Z449" s="572"/>
    </row>
    <row r="450" spans="1:40" ht="12.75" customHeight="1">
      <c r="B450" s="30"/>
      <c r="C450" s="152"/>
      <c r="D450" s="157"/>
      <c r="E450" s="152"/>
      <c r="F450" s="30"/>
      <c r="H450" s="281"/>
      <c r="I450" s="167"/>
      <c r="J450" s="162"/>
      <c r="K450" s="484"/>
      <c r="L450" s="484"/>
      <c r="M450" s="482"/>
      <c r="N450" s="482"/>
      <c r="O450" s="482"/>
      <c r="P450" s="485"/>
      <c r="Q450" s="485"/>
      <c r="Z450" s="567"/>
    </row>
    <row r="451" spans="1:40" ht="12.75" customHeight="1">
      <c r="A451" s="75"/>
      <c r="B451" s="30"/>
      <c r="C451" s="138"/>
      <c r="D451" s="139"/>
      <c r="E451" s="417"/>
      <c r="F451" s="24"/>
      <c r="G451" s="80"/>
      <c r="H451" s="248"/>
      <c r="I451" s="248" t="s">
        <v>275</v>
      </c>
      <c r="J451" s="185"/>
      <c r="K451" s="481">
        <f>K406+K415+K421+K429+K434+K440+K445</f>
        <v>0</v>
      </c>
      <c r="L451" s="481">
        <f t="shared" ref="L451:P451" si="171">L406+L415+L421+L429+L434+L440+L445</f>
        <v>0</v>
      </c>
      <c r="M451" s="481">
        <f t="shared" si="171"/>
        <v>0</v>
      </c>
      <c r="N451" s="481">
        <f t="shared" si="171"/>
        <v>0</v>
      </c>
      <c r="O451" s="481">
        <f t="shared" si="171"/>
        <v>0</v>
      </c>
      <c r="P451" s="534">
        <f t="shared" si="171"/>
        <v>0</v>
      </c>
      <c r="Q451" s="534">
        <f>Q406+Q415+Q421+Q429+Q434+Q440+Q445</f>
        <v>0</v>
      </c>
      <c r="R451" s="151"/>
      <c r="T451" s="143"/>
      <c r="U451" s="143"/>
      <c r="V451" s="143"/>
      <c r="W451" s="143"/>
      <c r="X451" s="143"/>
      <c r="Y451" s="141"/>
      <c r="Z451" s="572"/>
      <c r="AN451" s="16"/>
    </row>
    <row r="452" spans="1:40" ht="12.75" customHeight="1" thickBot="1">
      <c r="A452" s="454"/>
      <c r="B452" s="458"/>
      <c r="C452" s="459"/>
      <c r="D452" s="460"/>
      <c r="E452" s="459"/>
      <c r="F452" s="420"/>
      <c r="G452" s="420"/>
      <c r="H452" s="461"/>
      <c r="I452" s="462"/>
      <c r="J452" s="463"/>
      <c r="K452" s="518"/>
      <c r="L452" s="518"/>
      <c r="M452" s="518"/>
      <c r="N452" s="518"/>
      <c r="O452" s="518"/>
      <c r="P452" s="518"/>
      <c r="Q452" s="518"/>
      <c r="T452" s="143"/>
      <c r="U452" s="143"/>
      <c r="V452" s="143"/>
      <c r="W452" s="143"/>
      <c r="X452" s="143"/>
      <c r="Z452" s="574"/>
    </row>
    <row r="453" spans="1:40" ht="12.75" customHeight="1">
      <c r="C453" s="152"/>
      <c r="D453" s="157"/>
      <c r="E453" s="152"/>
      <c r="F453" s="17"/>
      <c r="G453" s="244"/>
      <c r="H453" s="16"/>
      <c r="I453" s="167"/>
      <c r="J453" s="162"/>
      <c r="K453" s="547"/>
      <c r="L453" s="547"/>
      <c r="M453" s="548"/>
      <c r="N453" s="548"/>
      <c r="O453" s="548"/>
      <c r="P453" s="548"/>
      <c r="Q453" s="548"/>
      <c r="T453" s="143"/>
      <c r="U453" s="143"/>
      <c r="V453" s="143"/>
      <c r="W453" s="143"/>
      <c r="X453" s="143"/>
      <c r="Z453" s="567"/>
    </row>
    <row r="454" spans="1:40" ht="39" customHeight="1">
      <c r="A454" s="75" t="s">
        <v>29</v>
      </c>
      <c r="B454" s="30" t="s">
        <v>533</v>
      </c>
      <c r="C454" s="152"/>
      <c r="D454" s="157"/>
      <c r="E454" s="152"/>
      <c r="F454" s="17"/>
      <c r="G454" s="15"/>
      <c r="H454" s="230"/>
      <c r="I454" s="206"/>
      <c r="J454" s="183"/>
      <c r="K454" s="492" t="s">
        <v>581</v>
      </c>
      <c r="L454" s="493" t="s">
        <v>580</v>
      </c>
      <c r="M454" s="494" t="s">
        <v>72</v>
      </c>
      <c r="N454" s="495" t="s">
        <v>568</v>
      </c>
      <c r="O454" s="495" t="s">
        <v>570</v>
      </c>
      <c r="P454" s="495" t="s">
        <v>569</v>
      </c>
      <c r="Q454" s="480" t="s">
        <v>709</v>
      </c>
      <c r="T454" s="143"/>
      <c r="U454" s="143"/>
      <c r="V454" s="143"/>
      <c r="W454" s="143"/>
      <c r="X454" s="143"/>
      <c r="Z454" s="567"/>
    </row>
    <row r="455" spans="1:40" ht="12.75" customHeight="1">
      <c r="B455" s="145" t="s">
        <v>544</v>
      </c>
      <c r="C455" s="163"/>
      <c r="D455" s="164"/>
      <c r="E455" s="163"/>
      <c r="F455" s="169"/>
      <c r="G455" s="80"/>
      <c r="H455" s="149"/>
      <c r="I455" s="149" t="s">
        <v>13</v>
      </c>
      <c r="J455" s="185"/>
      <c r="K455" s="481">
        <f>SUM(K456:K467)</f>
        <v>0</v>
      </c>
      <c r="L455" s="481">
        <f t="shared" ref="L455:P455" si="172">SUM(L456:L467)</f>
        <v>0</v>
      </c>
      <c r="M455" s="489">
        <f t="shared" si="172"/>
        <v>0</v>
      </c>
      <c r="N455" s="489">
        <f t="shared" si="172"/>
        <v>0</v>
      </c>
      <c r="O455" s="489">
        <f t="shared" si="172"/>
        <v>0</v>
      </c>
      <c r="P455" s="489">
        <f t="shared" si="172"/>
        <v>0</v>
      </c>
      <c r="Q455" s="489">
        <f>SUM(Q456:Q467)</f>
        <v>0</v>
      </c>
      <c r="R455" s="151"/>
      <c r="T455" s="143"/>
      <c r="U455" s="143"/>
      <c r="V455" s="143"/>
      <c r="W455" s="143"/>
      <c r="X455" s="143"/>
      <c r="Z455" s="567"/>
      <c r="AB455" s="28"/>
      <c r="AC455" s="17"/>
      <c r="AD455" s="29"/>
      <c r="AE455" s="29"/>
    </row>
    <row r="456" spans="1:40" ht="12.75" customHeight="1">
      <c r="A456" s="1">
        <v>61000</v>
      </c>
      <c r="B456" s="15" t="s">
        <v>276</v>
      </c>
      <c r="C456" s="152"/>
      <c r="D456" s="157"/>
      <c r="E456" s="152"/>
      <c r="F456" s="282">
        <f>SUM(S114:S331)</f>
        <v>0</v>
      </c>
      <c r="G456" s="297" t="s">
        <v>261</v>
      </c>
      <c r="H456" s="200">
        <v>0</v>
      </c>
      <c r="I456" s="213"/>
      <c r="J456" s="283"/>
      <c r="K456" s="522"/>
      <c r="L456" s="438">
        <f>F456*H456</f>
        <v>0</v>
      </c>
      <c r="M456" s="482">
        <f t="shared" ref="M456:M457" si="173">K456+L456</f>
        <v>0</v>
      </c>
      <c r="N456" s="482"/>
      <c r="O456" s="482"/>
      <c r="P456" s="485"/>
      <c r="Q456" s="485"/>
      <c r="T456" s="143"/>
      <c r="U456" s="143"/>
      <c r="V456" s="143"/>
      <c r="W456" s="143"/>
      <c r="X456" s="143"/>
      <c r="Z456" s="567"/>
      <c r="AA456" s="466" t="s">
        <v>277</v>
      </c>
      <c r="AB456" s="284"/>
      <c r="AC456" s="285"/>
      <c r="AD456" s="286"/>
      <c r="AE456" s="29"/>
    </row>
    <row r="457" spans="1:40" ht="12.75" customHeight="1">
      <c r="A457" s="1">
        <f>A456+1</f>
        <v>61001</v>
      </c>
      <c r="B457" s="15" t="s">
        <v>588</v>
      </c>
      <c r="C457" s="152"/>
      <c r="D457" s="157"/>
      <c r="E457" s="152"/>
      <c r="F457" s="282">
        <f>SUM(S333:S382)-S371</f>
        <v>0</v>
      </c>
      <c r="G457" s="297" t="s">
        <v>261</v>
      </c>
      <c r="H457" s="200">
        <v>0</v>
      </c>
      <c r="I457" s="213"/>
      <c r="J457" s="283"/>
      <c r="K457" s="522"/>
      <c r="L457" s="438">
        <f t="shared" ref="L457:L461" si="174">F457*H457</f>
        <v>0</v>
      </c>
      <c r="M457" s="482">
        <f t="shared" si="173"/>
        <v>0</v>
      </c>
      <c r="N457" s="482"/>
      <c r="O457" s="482"/>
      <c r="P457" s="485"/>
      <c r="Q457" s="485"/>
      <c r="T457" s="143"/>
      <c r="U457" s="143"/>
      <c r="V457" s="143"/>
      <c r="W457" s="143"/>
      <c r="X457" s="143"/>
      <c r="Z457" s="567"/>
      <c r="AA457" s="466" t="s">
        <v>278</v>
      </c>
      <c r="AB457" s="284"/>
      <c r="AC457" s="285"/>
      <c r="AD457" s="286"/>
      <c r="AE457" s="29"/>
    </row>
    <row r="458" spans="1:40" ht="12.75" customHeight="1">
      <c r="A458" s="1">
        <f t="shared" ref="A458:A466" si="175">A457+1</f>
        <v>61002</v>
      </c>
      <c r="B458" s="15" t="s">
        <v>36</v>
      </c>
      <c r="C458" s="152"/>
      <c r="D458" s="157"/>
      <c r="E458" s="152"/>
      <c r="F458" s="287">
        <f>SUM(T114:T331)</f>
        <v>0</v>
      </c>
      <c r="G458" s="297" t="s">
        <v>261</v>
      </c>
      <c r="H458" s="200">
        <v>0</v>
      </c>
      <c r="I458" s="206"/>
      <c r="J458" s="154"/>
      <c r="K458" s="438"/>
      <c r="L458" s="438">
        <f t="shared" si="174"/>
        <v>0</v>
      </c>
      <c r="M458" s="482">
        <f t="shared" ref="M458:M465" si="176">K458+L458</f>
        <v>0</v>
      </c>
      <c r="N458" s="482"/>
      <c r="O458" s="482"/>
      <c r="P458" s="485"/>
      <c r="Q458" s="485"/>
      <c r="T458" s="143"/>
      <c r="U458" s="143"/>
      <c r="V458" s="143"/>
      <c r="W458" s="143"/>
      <c r="X458" s="143"/>
      <c r="Z458" s="567"/>
      <c r="AA458" s="384" t="s">
        <v>279</v>
      </c>
      <c r="AB458" s="155"/>
      <c r="AC458" s="42"/>
      <c r="AD458" s="156"/>
    </row>
    <row r="459" spans="1:40" ht="12.75" customHeight="1">
      <c r="A459" s="1">
        <f t="shared" si="175"/>
        <v>61003</v>
      </c>
      <c r="B459" s="15" t="s">
        <v>588</v>
      </c>
      <c r="C459" s="152"/>
      <c r="D459" s="157"/>
      <c r="E459" s="152"/>
      <c r="F459" s="288">
        <f>SUM(T333:T382)-T371</f>
        <v>0</v>
      </c>
      <c r="G459" s="297" t="s">
        <v>261</v>
      </c>
      <c r="H459" s="200">
        <v>0</v>
      </c>
      <c r="I459" s="206"/>
      <c r="J459" s="154"/>
      <c r="K459" s="438"/>
      <c r="L459" s="438">
        <f t="shared" si="174"/>
        <v>0</v>
      </c>
      <c r="M459" s="482">
        <f t="shared" si="176"/>
        <v>0</v>
      </c>
      <c r="N459" s="482"/>
      <c r="O459" s="482"/>
      <c r="P459" s="485"/>
      <c r="Q459" s="485"/>
      <c r="T459" s="143"/>
      <c r="U459" s="143"/>
      <c r="V459" s="143"/>
      <c r="W459" s="143"/>
      <c r="X459" s="143"/>
      <c r="Z459" s="567"/>
      <c r="AA459" s="382" t="s">
        <v>280</v>
      </c>
      <c r="AB459" s="158"/>
      <c r="AC459" s="289"/>
      <c r="AD459" s="159"/>
    </row>
    <row r="460" spans="1:40" ht="12.75" customHeight="1">
      <c r="A460" s="1">
        <f t="shared" si="175"/>
        <v>61004</v>
      </c>
      <c r="B460" s="15" t="s">
        <v>612</v>
      </c>
      <c r="C460" s="152"/>
      <c r="D460" s="157"/>
      <c r="E460" s="152"/>
      <c r="F460" s="290">
        <f>T371</f>
        <v>0</v>
      </c>
      <c r="G460" s="297" t="s">
        <v>261</v>
      </c>
      <c r="H460" s="200">
        <v>0</v>
      </c>
      <c r="I460" s="206"/>
      <c r="J460" s="154"/>
      <c r="K460" s="438"/>
      <c r="L460" s="438">
        <f t="shared" si="174"/>
        <v>0</v>
      </c>
      <c r="M460" s="482">
        <f t="shared" si="176"/>
        <v>0</v>
      </c>
      <c r="N460" s="482"/>
      <c r="O460" s="482"/>
      <c r="P460" s="485"/>
      <c r="Q460" s="485"/>
      <c r="T460" s="143"/>
      <c r="U460" s="143"/>
      <c r="V460" s="143"/>
      <c r="W460" s="143"/>
      <c r="X460" s="143"/>
      <c r="Z460" s="567"/>
      <c r="AA460" s="447" t="s">
        <v>281</v>
      </c>
      <c r="AB460" s="223"/>
      <c r="AC460" s="291"/>
      <c r="AD460" s="225"/>
    </row>
    <row r="461" spans="1:40" ht="12.75" customHeight="1">
      <c r="A461" s="1">
        <f t="shared" si="175"/>
        <v>61005</v>
      </c>
      <c r="B461" s="15" t="s">
        <v>282</v>
      </c>
      <c r="C461" s="152"/>
      <c r="D461" s="157"/>
      <c r="E461" s="152"/>
      <c r="F461" s="287">
        <f>$G$22</f>
        <v>0</v>
      </c>
      <c r="G461" s="297" t="s">
        <v>261</v>
      </c>
      <c r="H461" s="200">
        <v>0</v>
      </c>
      <c r="I461" s="206"/>
      <c r="J461" s="154"/>
      <c r="K461" s="438"/>
      <c r="L461" s="438">
        <f t="shared" si="174"/>
        <v>0</v>
      </c>
      <c r="M461" s="482">
        <f t="shared" si="176"/>
        <v>0</v>
      </c>
      <c r="N461" s="482"/>
      <c r="O461" s="482"/>
      <c r="P461" s="485"/>
      <c r="Q461" s="485"/>
      <c r="T461" s="143"/>
      <c r="U461" s="143"/>
      <c r="V461" s="143"/>
      <c r="W461" s="143"/>
      <c r="X461" s="143"/>
      <c r="Z461" s="567"/>
      <c r="AA461" s="143"/>
      <c r="AC461" s="14"/>
      <c r="AD461" s="14"/>
    </row>
    <row r="462" spans="1:40" ht="12.75" customHeight="1">
      <c r="A462" s="1">
        <f t="shared" si="175"/>
        <v>61006</v>
      </c>
      <c r="B462" s="15" t="s">
        <v>49</v>
      </c>
      <c r="C462" s="160" t="s">
        <v>283</v>
      </c>
      <c r="D462" s="157"/>
      <c r="E462" s="152"/>
      <c r="F462" s="274" t="s">
        <v>284</v>
      </c>
      <c r="G462" s="297"/>
      <c r="H462" s="293"/>
      <c r="I462" s="206"/>
      <c r="J462" s="154"/>
      <c r="K462" s="438"/>
      <c r="L462" s="438">
        <v>0</v>
      </c>
      <c r="M462" s="482">
        <f t="shared" si="176"/>
        <v>0</v>
      </c>
      <c r="N462" s="482"/>
      <c r="O462" s="482"/>
      <c r="P462" s="485"/>
      <c r="Q462" s="485"/>
      <c r="T462" s="143"/>
      <c r="U462" s="143"/>
      <c r="V462" s="143"/>
      <c r="W462" s="143"/>
      <c r="X462" s="143"/>
      <c r="Z462" s="567"/>
      <c r="AC462" s="48"/>
    </row>
    <row r="463" spans="1:40" ht="12.75" customHeight="1">
      <c r="A463" s="1">
        <f t="shared" si="175"/>
        <v>61007</v>
      </c>
      <c r="B463" s="15" t="s">
        <v>37</v>
      </c>
      <c r="C463" s="152"/>
      <c r="D463" s="157"/>
      <c r="E463" s="152"/>
      <c r="F463" s="294">
        <v>0</v>
      </c>
      <c r="G463" s="297" t="s">
        <v>261</v>
      </c>
      <c r="H463" s="293">
        <v>0</v>
      </c>
      <c r="I463" s="206"/>
      <c r="J463" s="154"/>
      <c r="K463" s="438"/>
      <c r="L463" s="438">
        <f>F463*H463</f>
        <v>0</v>
      </c>
      <c r="M463" s="482">
        <f>K463+L463</f>
        <v>0</v>
      </c>
      <c r="N463" s="482"/>
      <c r="O463" s="482"/>
      <c r="P463" s="485"/>
      <c r="Q463" s="485"/>
      <c r="T463" s="143"/>
      <c r="U463" s="143"/>
      <c r="V463" s="143"/>
      <c r="W463" s="143"/>
      <c r="X463" s="143"/>
      <c r="Z463" s="567"/>
      <c r="AC463" s="48"/>
    </row>
    <row r="464" spans="1:40" ht="12.75" customHeight="1">
      <c r="A464" s="1">
        <f t="shared" si="175"/>
        <v>61008</v>
      </c>
      <c r="B464" s="15" t="s">
        <v>285</v>
      </c>
      <c r="C464" s="160"/>
      <c r="D464" s="157"/>
      <c r="E464" s="152"/>
      <c r="F464" s="295">
        <f>SUM(U114:U331)</f>
        <v>0</v>
      </c>
      <c r="G464" s="297" t="s">
        <v>261</v>
      </c>
      <c r="H464" s="293">
        <v>0</v>
      </c>
      <c r="I464" s="206"/>
      <c r="J464" s="154"/>
      <c r="K464" s="438"/>
      <c r="L464" s="438">
        <f>F464*H464</f>
        <v>0</v>
      </c>
      <c r="M464" s="482">
        <f t="shared" si="176"/>
        <v>0</v>
      </c>
      <c r="N464" s="482"/>
      <c r="O464" s="482"/>
      <c r="P464" s="485"/>
      <c r="Q464" s="485"/>
      <c r="T464" s="143"/>
      <c r="U464" s="143"/>
      <c r="V464" s="143"/>
      <c r="W464" s="143"/>
      <c r="X464" s="143"/>
      <c r="Z464" s="567"/>
      <c r="AA464" s="467" t="s">
        <v>286</v>
      </c>
      <c r="AB464" s="187"/>
      <c r="AC464" s="296"/>
      <c r="AD464" s="189"/>
    </row>
    <row r="465" spans="1:42" ht="12.75" customHeight="1">
      <c r="A465" s="1">
        <f t="shared" si="175"/>
        <v>61009</v>
      </c>
      <c r="B465" s="15" t="s">
        <v>287</v>
      </c>
      <c r="C465" s="152"/>
      <c r="D465" s="157"/>
      <c r="E465" s="152"/>
      <c r="F465" s="294"/>
      <c r="G465" s="297"/>
      <c r="H465" s="293"/>
      <c r="I465" s="206"/>
      <c r="J465" s="154"/>
      <c r="K465" s="438"/>
      <c r="L465" s="438">
        <v>0</v>
      </c>
      <c r="M465" s="482">
        <f t="shared" si="176"/>
        <v>0</v>
      </c>
      <c r="N465" s="482"/>
      <c r="O465" s="482"/>
      <c r="P465" s="485"/>
      <c r="Q465" s="485"/>
      <c r="T465" s="143"/>
      <c r="U465" s="143"/>
      <c r="V465" s="143"/>
      <c r="W465" s="143"/>
      <c r="X465" s="143"/>
      <c r="Z465" s="567"/>
      <c r="AC465" s="48"/>
    </row>
    <row r="466" spans="1:42" ht="12.75" customHeight="1">
      <c r="A466" s="1">
        <f t="shared" si="175"/>
        <v>61010</v>
      </c>
      <c r="C466" s="152"/>
      <c r="D466" s="157"/>
      <c r="E466" s="152"/>
      <c r="F466" s="297"/>
      <c r="G466" s="239"/>
      <c r="H466" s="298"/>
      <c r="I466" s="206"/>
      <c r="J466" s="154"/>
      <c r="K466" s="438"/>
      <c r="L466" s="438">
        <v>0</v>
      </c>
      <c r="M466" s="482">
        <f>K466+L466</f>
        <v>0</v>
      </c>
      <c r="N466" s="482"/>
      <c r="O466" s="482"/>
      <c r="P466" s="485"/>
      <c r="Q466" s="485"/>
      <c r="T466" s="143"/>
      <c r="U466" s="143"/>
      <c r="V466" s="143"/>
      <c r="W466" s="143"/>
      <c r="X466" s="143"/>
      <c r="Z466" s="567"/>
      <c r="AC466" s="48"/>
    </row>
    <row r="467" spans="1:42" ht="12.75" customHeight="1">
      <c r="C467" s="152"/>
      <c r="D467" s="157"/>
      <c r="E467" s="152"/>
      <c r="F467" s="297"/>
      <c r="G467" s="239"/>
      <c r="H467" s="298"/>
      <c r="I467" s="206"/>
      <c r="J467" s="271"/>
      <c r="K467" s="522"/>
      <c r="L467" s="522"/>
      <c r="M467" s="516"/>
      <c r="N467" s="516"/>
      <c r="O467" s="516"/>
      <c r="P467" s="517"/>
      <c r="Q467" s="517"/>
      <c r="T467" s="143"/>
      <c r="U467" s="143"/>
      <c r="V467" s="143"/>
      <c r="W467" s="143"/>
      <c r="X467" s="143"/>
      <c r="Z467" s="567"/>
      <c r="AJ467" s="46"/>
      <c r="AK467" s="257"/>
      <c r="AO467" s="16"/>
    </row>
    <row r="468" spans="1:42" s="30" customFormat="1" ht="12.75" customHeight="1">
      <c r="A468" s="75"/>
      <c r="B468" s="145" t="s">
        <v>545</v>
      </c>
      <c r="C468" s="146"/>
      <c r="D468" s="147"/>
      <c r="E468" s="146"/>
      <c r="F468" s="272"/>
      <c r="G468" s="24"/>
      <c r="H468" s="149"/>
      <c r="I468" s="149" t="s">
        <v>13</v>
      </c>
      <c r="J468" s="185"/>
      <c r="K468" s="481">
        <f>SUM(K469:K475)</f>
        <v>0</v>
      </c>
      <c r="L468" s="481">
        <f t="shared" ref="L468:O468" si="177">SUM(L469:L475)</f>
        <v>0</v>
      </c>
      <c r="M468" s="489">
        <f t="shared" si="177"/>
        <v>0</v>
      </c>
      <c r="N468" s="489">
        <f t="shared" si="177"/>
        <v>0</v>
      </c>
      <c r="O468" s="489">
        <f t="shared" si="177"/>
        <v>0</v>
      </c>
      <c r="P468" s="489">
        <f>SUM(P469:P475)</f>
        <v>0</v>
      </c>
      <c r="Q468" s="489">
        <f>SUM(Q469:Q475)</f>
        <v>0</v>
      </c>
      <c r="R468" s="151"/>
      <c r="S468" s="10"/>
      <c r="T468" s="143"/>
      <c r="U468" s="143"/>
      <c r="V468" s="143"/>
      <c r="W468" s="143"/>
      <c r="X468" s="143"/>
      <c r="Y468" s="141"/>
      <c r="Z468" s="572"/>
      <c r="AA468" s="366"/>
      <c r="AB468" s="14"/>
      <c r="AC468" s="15"/>
      <c r="AD468" s="16"/>
      <c r="AE468" s="16"/>
      <c r="AF468" s="15"/>
      <c r="AG468" s="15"/>
      <c r="AH468" s="15"/>
      <c r="AI468" s="15"/>
      <c r="AJ468" s="46"/>
      <c r="AK468" s="257"/>
      <c r="AL468" s="18"/>
      <c r="AM468" s="19"/>
      <c r="AN468" s="15"/>
      <c r="AO468" s="16"/>
      <c r="AP468" s="15"/>
    </row>
    <row r="469" spans="1:42" ht="12.75" customHeight="1">
      <c r="A469" s="1">
        <v>62000</v>
      </c>
      <c r="B469" s="15" t="s">
        <v>288</v>
      </c>
      <c r="C469" s="152"/>
      <c r="D469" s="157"/>
      <c r="E469" s="152"/>
      <c r="F469" s="299">
        <f>SUM(V114:V331)</f>
        <v>0</v>
      </c>
      <c r="G469" s="297" t="s">
        <v>289</v>
      </c>
      <c r="H469" s="293">
        <v>0</v>
      </c>
      <c r="I469" s="206"/>
      <c r="J469" s="154"/>
      <c r="K469" s="438"/>
      <c r="L469" s="438">
        <f>F469*H469</f>
        <v>0</v>
      </c>
      <c r="M469" s="482">
        <f t="shared" ref="M469:M474" si="178">K469+L469</f>
        <v>0</v>
      </c>
      <c r="N469" s="482"/>
      <c r="O469" s="482"/>
      <c r="P469" s="485"/>
      <c r="Q469" s="485"/>
      <c r="T469" s="143"/>
      <c r="U469" s="143"/>
      <c r="V469" s="143"/>
      <c r="W469" s="143"/>
      <c r="X469" s="143"/>
      <c r="Z469" s="567"/>
      <c r="AA469" s="384" t="s">
        <v>290</v>
      </c>
      <c r="AB469" s="155"/>
      <c r="AC469" s="42"/>
      <c r="AD469" s="156"/>
      <c r="AJ469" s="46"/>
      <c r="AK469" s="257"/>
      <c r="AO469" s="16"/>
    </row>
    <row r="470" spans="1:42" ht="12.75" customHeight="1">
      <c r="A470" s="1">
        <f>A469+1</f>
        <v>62001</v>
      </c>
      <c r="B470" s="15" t="s">
        <v>291</v>
      </c>
      <c r="C470" s="152"/>
      <c r="D470" s="157"/>
      <c r="E470" s="152"/>
      <c r="F470" s="288">
        <f>SUM(W114:W331)</f>
        <v>0</v>
      </c>
      <c r="G470" s="297" t="s">
        <v>289</v>
      </c>
      <c r="H470" s="293">
        <v>0</v>
      </c>
      <c r="I470" s="206"/>
      <c r="J470" s="154"/>
      <c r="K470" s="438">
        <f>F470*H470</f>
        <v>0</v>
      </c>
      <c r="L470" s="438"/>
      <c r="M470" s="482">
        <f t="shared" si="178"/>
        <v>0</v>
      </c>
      <c r="N470" s="482"/>
      <c r="O470" s="485"/>
      <c r="P470" s="485"/>
      <c r="Q470" s="485"/>
      <c r="T470" s="143"/>
      <c r="U470" s="143"/>
      <c r="V470" s="143"/>
      <c r="W470" s="143"/>
      <c r="X470" s="143"/>
      <c r="Z470" s="567"/>
      <c r="AA470" s="382" t="s">
        <v>292</v>
      </c>
      <c r="AB470" s="158"/>
      <c r="AC470" s="289"/>
      <c r="AD470" s="159"/>
      <c r="AJ470" s="46"/>
      <c r="AK470" s="257"/>
      <c r="AO470" s="16"/>
    </row>
    <row r="471" spans="1:42" ht="12.75" customHeight="1">
      <c r="A471" s="1">
        <f>A470+1</f>
        <v>62002</v>
      </c>
      <c r="B471" s="15" t="s">
        <v>590</v>
      </c>
      <c r="C471" s="152"/>
      <c r="D471" s="157"/>
      <c r="E471" s="152"/>
      <c r="F471" s="290">
        <f>SUM(V333:V383)</f>
        <v>0</v>
      </c>
      <c r="G471" s="297" t="s">
        <v>289</v>
      </c>
      <c r="H471" s="293">
        <v>0</v>
      </c>
      <c r="I471" s="206"/>
      <c r="J471" s="154"/>
      <c r="K471" s="438"/>
      <c r="L471" s="438">
        <f>F471*H471</f>
        <v>0</v>
      </c>
      <c r="M471" s="482">
        <f t="shared" si="178"/>
        <v>0</v>
      </c>
      <c r="N471" s="482"/>
      <c r="O471" s="482"/>
      <c r="P471" s="485"/>
      <c r="Q471" s="485"/>
      <c r="T471" s="143"/>
      <c r="U471" s="143"/>
      <c r="V471" s="143"/>
      <c r="W471" s="143"/>
      <c r="X471" s="143"/>
      <c r="Z471" s="567"/>
      <c r="AA471" s="447" t="s">
        <v>293</v>
      </c>
      <c r="AB471" s="223"/>
      <c r="AC471" s="291"/>
      <c r="AD471" s="225"/>
      <c r="AJ471" s="46"/>
      <c r="AK471" s="257"/>
      <c r="AO471" s="16"/>
    </row>
    <row r="472" spans="1:42" ht="12.75" customHeight="1">
      <c r="A472" s="1">
        <f>A471+1</f>
        <v>62003</v>
      </c>
      <c r="B472" s="15" t="s">
        <v>591</v>
      </c>
      <c r="C472" s="152"/>
      <c r="D472" s="157"/>
      <c r="E472" s="152"/>
      <c r="F472" s="287">
        <f>SUM(W333:W383)</f>
        <v>0</v>
      </c>
      <c r="G472" s="297" t="s">
        <v>289</v>
      </c>
      <c r="H472" s="293">
        <v>0</v>
      </c>
      <c r="I472" s="206"/>
      <c r="J472" s="154"/>
      <c r="K472" s="438">
        <f>F472*H472</f>
        <v>0</v>
      </c>
      <c r="L472" s="438"/>
      <c r="M472" s="482">
        <f t="shared" si="178"/>
        <v>0</v>
      </c>
      <c r="N472" s="482"/>
      <c r="O472" s="485"/>
      <c r="P472" s="485"/>
      <c r="Q472" s="485"/>
      <c r="T472" s="143"/>
      <c r="U472" s="143"/>
      <c r="V472" s="143"/>
      <c r="W472" s="143"/>
      <c r="X472" s="143"/>
      <c r="Z472" s="567"/>
      <c r="AA472" s="384" t="s">
        <v>294</v>
      </c>
      <c r="AB472" s="155"/>
      <c r="AC472" s="292"/>
      <c r="AD472" s="156"/>
      <c r="AJ472" s="46"/>
      <c r="AK472" s="257"/>
      <c r="AO472" s="16"/>
    </row>
    <row r="473" spans="1:42" ht="12.75" customHeight="1">
      <c r="A473" s="1">
        <f>A472+1</f>
        <v>62004</v>
      </c>
      <c r="B473" s="15" t="s">
        <v>37</v>
      </c>
      <c r="C473" s="152"/>
      <c r="D473" s="157"/>
      <c r="E473" s="152"/>
      <c r="F473" s="294">
        <v>0</v>
      </c>
      <c r="G473" s="297" t="s">
        <v>289</v>
      </c>
      <c r="H473" s="293">
        <v>0</v>
      </c>
      <c r="I473" s="206"/>
      <c r="J473" s="154"/>
      <c r="K473" s="438"/>
      <c r="L473" s="438">
        <f>F473*H473</f>
        <v>0</v>
      </c>
      <c r="M473" s="482">
        <f t="shared" si="178"/>
        <v>0</v>
      </c>
      <c r="N473" s="482"/>
      <c r="O473" s="482"/>
      <c r="P473" s="485"/>
      <c r="Q473" s="485"/>
      <c r="T473" s="143"/>
      <c r="U473" s="143"/>
      <c r="V473" s="143"/>
      <c r="W473" s="143"/>
      <c r="X473" s="143"/>
      <c r="Z473" s="567"/>
      <c r="AJ473" s="46"/>
      <c r="AK473" s="257"/>
      <c r="AO473" s="16"/>
    </row>
    <row r="474" spans="1:42" ht="12.75" customHeight="1">
      <c r="A474" s="1">
        <f>A473+1</f>
        <v>62005</v>
      </c>
      <c r="C474" s="152"/>
      <c r="D474" s="157"/>
      <c r="E474" s="152"/>
      <c r="F474" s="297"/>
      <c r="G474" s="297"/>
      <c r="H474" s="293"/>
      <c r="I474" s="206"/>
      <c r="J474" s="154"/>
      <c r="K474" s="438"/>
      <c r="L474" s="438"/>
      <c r="M474" s="482">
        <f t="shared" si="178"/>
        <v>0</v>
      </c>
      <c r="N474" s="482"/>
      <c r="O474" s="482"/>
      <c r="P474" s="485"/>
      <c r="Q474" s="485"/>
      <c r="T474" s="143"/>
      <c r="U474" s="143"/>
      <c r="V474" s="143"/>
      <c r="W474" s="143"/>
      <c r="X474" s="143"/>
      <c r="Z474" s="567"/>
      <c r="AJ474" s="46"/>
      <c r="AK474" s="257"/>
      <c r="AO474" s="16"/>
    </row>
    <row r="475" spans="1:42" ht="12.75" customHeight="1">
      <c r="C475" s="152"/>
      <c r="D475" s="157"/>
      <c r="E475" s="152"/>
      <c r="F475" s="297"/>
      <c r="G475" s="239"/>
      <c r="H475" s="298"/>
      <c r="I475" s="206"/>
      <c r="J475" s="271"/>
      <c r="K475" s="522"/>
      <c r="L475" s="522"/>
      <c r="M475" s="516"/>
      <c r="N475" s="516"/>
      <c r="O475" s="516"/>
      <c r="P475" s="517"/>
      <c r="Q475" s="517"/>
      <c r="T475" s="143"/>
      <c r="U475" s="143"/>
      <c r="V475" s="143"/>
      <c r="W475" s="143"/>
      <c r="X475" s="143"/>
      <c r="Z475" s="567"/>
      <c r="AJ475" s="46"/>
      <c r="AK475" s="257"/>
      <c r="AO475" s="16"/>
    </row>
    <row r="476" spans="1:42" s="30" customFormat="1" ht="12.75" customHeight="1">
      <c r="A476" s="75"/>
      <c r="B476" s="145" t="s">
        <v>295</v>
      </c>
      <c r="C476" s="146"/>
      <c r="D476" s="147"/>
      <c r="E476" s="146"/>
      <c r="F476" s="272"/>
      <c r="G476" s="24"/>
      <c r="H476" s="149"/>
      <c r="I476" s="149" t="s">
        <v>13</v>
      </c>
      <c r="J476" s="185"/>
      <c r="K476" s="481">
        <f>SUM(K477:K482)</f>
        <v>0</v>
      </c>
      <c r="L476" s="481">
        <f t="shared" ref="L476:P476" si="179">SUM(L477:L482)</f>
        <v>0</v>
      </c>
      <c r="M476" s="489">
        <f t="shared" si="179"/>
        <v>0</v>
      </c>
      <c r="N476" s="489">
        <f t="shared" si="179"/>
        <v>0</v>
      </c>
      <c r="O476" s="489">
        <f t="shared" si="179"/>
        <v>0</v>
      </c>
      <c r="P476" s="489">
        <f t="shared" si="179"/>
        <v>0</v>
      </c>
      <c r="Q476" s="489">
        <f>SUM(Q477:Q482)</f>
        <v>0</v>
      </c>
      <c r="R476" s="151"/>
      <c r="S476" s="10"/>
      <c r="T476" s="143"/>
      <c r="U476" s="143"/>
      <c r="V476" s="143"/>
      <c r="W476" s="143"/>
      <c r="X476" s="143"/>
      <c r="Y476" s="141"/>
      <c r="Z476" s="572"/>
      <c r="AA476" s="366"/>
      <c r="AB476" s="14"/>
      <c r="AC476" s="15"/>
      <c r="AD476" s="16"/>
      <c r="AE476" s="16"/>
      <c r="AF476" s="15"/>
      <c r="AG476" s="15"/>
      <c r="AH476" s="15"/>
      <c r="AI476" s="15"/>
      <c r="AJ476" s="46"/>
      <c r="AK476" s="257"/>
      <c r="AL476" s="18"/>
      <c r="AM476" s="19"/>
      <c r="AN476" s="15"/>
      <c r="AO476" s="16"/>
      <c r="AP476" s="15"/>
    </row>
    <row r="477" spans="1:42" ht="12.75" customHeight="1">
      <c r="A477" s="1">
        <v>63000</v>
      </c>
      <c r="B477" s="15" t="s">
        <v>36</v>
      </c>
      <c r="C477" s="152"/>
      <c r="D477" s="157"/>
      <c r="E477" s="152"/>
      <c r="F477" s="297"/>
      <c r="G477" s="297"/>
      <c r="H477" s="293"/>
      <c r="I477" s="206"/>
      <c r="J477" s="154"/>
      <c r="K477" s="438"/>
      <c r="L477" s="488">
        <f>SUM(Z114:Z331)</f>
        <v>0</v>
      </c>
      <c r="M477" s="482">
        <f t="shared" ref="M477:M481" si="180">K477+L477</f>
        <v>0</v>
      </c>
      <c r="N477" s="482"/>
      <c r="O477" s="482"/>
      <c r="P477" s="485"/>
      <c r="Q477" s="485"/>
      <c r="T477" s="143"/>
      <c r="U477" s="143"/>
      <c r="V477" s="143"/>
      <c r="W477" s="143"/>
      <c r="X477" s="143"/>
      <c r="Z477" s="567"/>
      <c r="AA477" s="468" t="s">
        <v>296</v>
      </c>
      <c r="AB477" s="299"/>
      <c r="AC477" s="299"/>
      <c r="AD477" s="299"/>
      <c r="AJ477" s="46"/>
      <c r="AK477" s="257"/>
      <c r="AO477" s="16"/>
    </row>
    <row r="478" spans="1:42" ht="12.75" customHeight="1">
      <c r="A478" s="1">
        <f>A477+1</f>
        <v>63001</v>
      </c>
      <c r="B478" s="15" t="s">
        <v>592</v>
      </c>
      <c r="C478" s="152"/>
      <c r="D478" s="157"/>
      <c r="E478" s="152"/>
      <c r="F478" s="297"/>
      <c r="G478" s="297"/>
      <c r="H478" s="293"/>
      <c r="I478" s="206"/>
      <c r="J478" s="154"/>
      <c r="K478" s="438"/>
      <c r="L478" s="529">
        <f>SUM(Z333:Z366)</f>
        <v>0</v>
      </c>
      <c r="M478" s="482">
        <f t="shared" si="180"/>
        <v>0</v>
      </c>
      <c r="N478" s="482"/>
      <c r="O478" s="482"/>
      <c r="P478" s="485"/>
      <c r="Q478" s="485"/>
      <c r="T478" s="143"/>
      <c r="U478" s="143"/>
      <c r="V478" s="143"/>
      <c r="W478" s="143"/>
      <c r="X478" s="143"/>
      <c r="Z478" s="567"/>
      <c r="AA478" s="300" t="s">
        <v>297</v>
      </c>
      <c r="AB478" s="300"/>
      <c r="AC478" s="300"/>
      <c r="AD478" s="300"/>
      <c r="AJ478" s="46"/>
      <c r="AK478" s="257"/>
      <c r="AO478" s="16"/>
    </row>
    <row r="479" spans="1:42" ht="12.75" customHeight="1">
      <c r="A479" s="1">
        <f>A478+1</f>
        <v>63002</v>
      </c>
      <c r="B479" s="15" t="s">
        <v>219</v>
      </c>
      <c r="C479" s="152"/>
      <c r="D479" s="157"/>
      <c r="E479" s="152"/>
      <c r="F479" s="294"/>
      <c r="G479" s="297"/>
      <c r="H479" s="293"/>
      <c r="I479" s="206"/>
      <c r="J479" s="154"/>
      <c r="K479" s="438"/>
      <c r="L479" s="530">
        <f>SUM(Z368:Z383)</f>
        <v>0</v>
      </c>
      <c r="M479" s="482">
        <f t="shared" si="180"/>
        <v>0</v>
      </c>
      <c r="N479" s="482"/>
      <c r="O479" s="482"/>
      <c r="P479" s="485"/>
      <c r="Q479" s="485"/>
      <c r="T479" s="143"/>
      <c r="U479" s="143"/>
      <c r="V479" s="143"/>
      <c r="W479" s="143"/>
      <c r="X479" s="143"/>
      <c r="Z479" s="567"/>
      <c r="AA479" s="301" t="s">
        <v>298</v>
      </c>
      <c r="AB479" s="301"/>
      <c r="AC479" s="301"/>
      <c r="AD479" s="301"/>
      <c r="AJ479" s="46"/>
      <c r="AK479" s="15"/>
      <c r="AL479" s="15"/>
      <c r="AM479" s="15"/>
      <c r="AO479" s="16"/>
    </row>
    <row r="480" spans="1:42" ht="12.75" customHeight="1">
      <c r="A480" s="1">
        <f>A479+1</f>
        <v>63003</v>
      </c>
      <c r="B480" s="15" t="s">
        <v>37</v>
      </c>
      <c r="C480" s="152"/>
      <c r="D480" s="157"/>
      <c r="E480" s="152"/>
      <c r="F480" s="294"/>
      <c r="G480" s="297"/>
      <c r="H480" s="293"/>
      <c r="I480" s="206"/>
      <c r="J480" s="154"/>
      <c r="K480" s="438"/>
      <c r="L480" s="438"/>
      <c r="M480" s="482">
        <f t="shared" si="180"/>
        <v>0</v>
      </c>
      <c r="N480" s="482"/>
      <c r="O480" s="482"/>
      <c r="P480" s="485"/>
      <c r="Q480" s="485"/>
      <c r="T480" s="143"/>
      <c r="U480" s="143"/>
      <c r="V480" s="143"/>
      <c r="W480" s="143"/>
      <c r="X480" s="143"/>
      <c r="Z480" s="567"/>
      <c r="AA480" s="222"/>
      <c r="AB480" s="222"/>
      <c r="AC480" s="222"/>
      <c r="AD480" s="222"/>
      <c r="AJ480" s="46"/>
      <c r="AK480" s="257"/>
      <c r="AO480" s="16"/>
    </row>
    <row r="481" spans="1:42" ht="12.75" customHeight="1">
      <c r="A481" s="1">
        <f>A480+1</f>
        <v>63004</v>
      </c>
      <c r="C481" s="152"/>
      <c r="D481" s="157"/>
      <c r="E481" s="152"/>
      <c r="F481" s="294"/>
      <c r="G481" s="297"/>
      <c r="H481" s="293"/>
      <c r="I481" s="206"/>
      <c r="J481" s="154"/>
      <c r="K481" s="438"/>
      <c r="L481" s="438"/>
      <c r="M481" s="482">
        <f t="shared" si="180"/>
        <v>0</v>
      </c>
      <c r="N481" s="482"/>
      <c r="O481" s="482"/>
      <c r="P481" s="485"/>
      <c r="Q481" s="485"/>
      <c r="T481" s="143"/>
      <c r="U481" s="143"/>
      <c r="V481" s="143"/>
      <c r="W481" s="143"/>
      <c r="X481" s="143"/>
      <c r="Z481" s="567"/>
      <c r="AJ481" s="46"/>
      <c r="AK481" s="257"/>
      <c r="AO481" s="16"/>
    </row>
    <row r="482" spans="1:42" ht="12.75" customHeight="1">
      <c r="C482" s="152"/>
      <c r="D482" s="157"/>
      <c r="E482" s="152"/>
      <c r="F482" s="297"/>
      <c r="G482" s="239"/>
      <c r="H482" s="298"/>
      <c r="I482" s="206"/>
      <c r="J482" s="206"/>
      <c r="K482" s="531"/>
      <c r="L482" s="531"/>
      <c r="M482" s="531"/>
      <c r="N482" s="531"/>
      <c r="O482" s="531"/>
      <c r="P482" s="532"/>
      <c r="Q482" s="532"/>
      <c r="T482" s="143"/>
      <c r="U482" s="143"/>
      <c r="V482" s="143"/>
      <c r="W482" s="143"/>
      <c r="X482" s="143"/>
      <c r="Z482" s="567"/>
      <c r="AK482" s="257"/>
      <c r="AO482" s="16"/>
    </row>
    <row r="483" spans="1:42" s="30" customFormat="1" ht="12.75" customHeight="1">
      <c r="A483" s="75"/>
      <c r="B483" s="145" t="s">
        <v>299</v>
      </c>
      <c r="C483" s="146"/>
      <c r="D483" s="147"/>
      <c r="E483" s="146"/>
      <c r="F483" s="272"/>
      <c r="G483" s="24"/>
      <c r="H483" s="149"/>
      <c r="I483" s="149" t="s">
        <v>13</v>
      </c>
      <c r="J483" s="185"/>
      <c r="K483" s="481">
        <f>SUM(K484:K501)</f>
        <v>0</v>
      </c>
      <c r="L483" s="481">
        <f t="shared" ref="L483:P483" si="181">SUM(L484:L501)</f>
        <v>0</v>
      </c>
      <c r="M483" s="481">
        <f t="shared" si="181"/>
        <v>0</v>
      </c>
      <c r="N483" s="481">
        <f t="shared" si="181"/>
        <v>0</v>
      </c>
      <c r="O483" s="481">
        <f t="shared" si="181"/>
        <v>0</v>
      </c>
      <c r="P483" s="534">
        <f t="shared" si="181"/>
        <v>0</v>
      </c>
      <c r="Q483" s="534">
        <f>SUM(Q484:Q501)</f>
        <v>0</v>
      </c>
      <c r="R483" s="51"/>
      <c r="S483" s="10"/>
      <c r="T483" s="143"/>
      <c r="U483" s="143"/>
      <c r="V483" s="143"/>
      <c r="W483" s="143"/>
      <c r="X483" s="143"/>
      <c r="Y483" s="141"/>
      <c r="Z483" s="572"/>
      <c r="AA483" s="110"/>
      <c r="AB483" s="110"/>
      <c r="AC483" s="110"/>
      <c r="AD483" s="110"/>
      <c r="AE483" s="110"/>
      <c r="AF483" s="15"/>
      <c r="AG483" s="15"/>
      <c r="AH483" s="15"/>
      <c r="AI483" s="15"/>
      <c r="AJ483" s="46"/>
      <c r="AK483" s="257"/>
      <c r="AL483" s="18"/>
      <c r="AM483" s="19"/>
      <c r="AN483" s="15"/>
      <c r="AO483" s="16"/>
      <c r="AP483" s="15"/>
    </row>
    <row r="484" spans="1:42" ht="12.75" customHeight="1">
      <c r="A484" s="1">
        <v>64000</v>
      </c>
      <c r="B484" s="15" t="s">
        <v>52</v>
      </c>
      <c r="C484" s="152"/>
      <c r="D484" s="157" t="s">
        <v>300</v>
      </c>
      <c r="E484" s="152"/>
      <c r="F484" s="302">
        <v>0</v>
      </c>
      <c r="G484" s="239" t="s">
        <v>65</v>
      </c>
      <c r="H484" s="293">
        <v>0</v>
      </c>
      <c r="I484" s="15"/>
      <c r="J484" s="154"/>
      <c r="K484" s="438"/>
      <c r="L484" s="438">
        <f>F484*H484</f>
        <v>0</v>
      </c>
      <c r="M484" s="482">
        <f>K484+L484</f>
        <v>0</v>
      </c>
      <c r="N484" s="482"/>
      <c r="O484" s="482"/>
      <c r="P484" s="485"/>
      <c r="Q484" s="485"/>
      <c r="T484" s="143"/>
      <c r="U484" s="143"/>
      <c r="V484" s="143"/>
      <c r="W484" s="143"/>
      <c r="X484" s="143"/>
      <c r="Z484" s="572"/>
      <c r="AA484" s="110"/>
      <c r="AB484" s="110"/>
      <c r="AC484" s="110"/>
      <c r="AD484" s="110"/>
      <c r="AE484" s="110"/>
      <c r="AK484" s="257"/>
      <c r="AO484" s="16"/>
    </row>
    <row r="485" spans="1:42" ht="12.75" customHeight="1">
      <c r="A485" s="1">
        <f t="shared" ref="A485:A499" si="182">A484+1</f>
        <v>64001</v>
      </c>
      <c r="B485" s="15" t="s">
        <v>55</v>
      </c>
      <c r="C485" s="152"/>
      <c r="D485" s="157" t="s">
        <v>300</v>
      </c>
      <c r="E485" s="152"/>
      <c r="F485" s="302">
        <v>0</v>
      </c>
      <c r="G485" s="239" t="s">
        <v>65</v>
      </c>
      <c r="H485" s="293">
        <v>0</v>
      </c>
      <c r="I485" s="15"/>
      <c r="J485" s="154"/>
      <c r="K485" s="438"/>
      <c r="L485" s="438">
        <f t="shared" ref="L485:L499" si="183">F485*H485</f>
        <v>0</v>
      </c>
      <c r="M485" s="482">
        <f t="shared" ref="M485:M499" si="184">K485+L485</f>
        <v>0</v>
      </c>
      <c r="N485" s="482"/>
      <c r="O485" s="482"/>
      <c r="P485" s="485"/>
      <c r="Q485" s="485"/>
      <c r="T485" s="143"/>
      <c r="U485" s="143"/>
      <c r="V485" s="143"/>
      <c r="W485" s="143"/>
      <c r="X485" s="143"/>
      <c r="Z485" s="567"/>
      <c r="AA485" s="469"/>
      <c r="AK485" s="257"/>
      <c r="AO485" s="16"/>
    </row>
    <row r="486" spans="1:42" ht="12.75" customHeight="1">
      <c r="A486" s="1">
        <f t="shared" si="182"/>
        <v>64002</v>
      </c>
      <c r="B486" s="15" t="s">
        <v>162</v>
      </c>
      <c r="C486" s="152"/>
      <c r="D486" s="157" t="s">
        <v>300</v>
      </c>
      <c r="E486" s="152"/>
      <c r="F486" s="302">
        <v>0</v>
      </c>
      <c r="G486" s="239" t="s">
        <v>65</v>
      </c>
      <c r="H486" s="293">
        <v>0</v>
      </c>
      <c r="I486" s="15"/>
      <c r="J486" s="154"/>
      <c r="K486" s="438"/>
      <c r="L486" s="438">
        <f t="shared" si="183"/>
        <v>0</v>
      </c>
      <c r="M486" s="482">
        <f t="shared" si="184"/>
        <v>0</v>
      </c>
      <c r="N486" s="482"/>
      <c r="O486" s="482"/>
      <c r="P486" s="485"/>
      <c r="Q486" s="485"/>
      <c r="T486" s="143"/>
      <c r="U486" s="143"/>
      <c r="V486" s="143"/>
      <c r="W486" s="143"/>
      <c r="X486" s="143"/>
      <c r="Z486" s="567"/>
      <c r="AK486" s="257"/>
      <c r="AO486" s="16"/>
    </row>
    <row r="487" spans="1:42" ht="12.75" customHeight="1">
      <c r="A487" s="1">
        <f t="shared" si="182"/>
        <v>64003</v>
      </c>
      <c r="B487" s="15" t="s">
        <v>164</v>
      </c>
      <c r="C487" s="152"/>
      <c r="D487" s="157" t="s">
        <v>300</v>
      </c>
      <c r="E487" s="152"/>
      <c r="F487" s="302">
        <v>0</v>
      </c>
      <c r="G487" s="239" t="s">
        <v>65</v>
      </c>
      <c r="H487" s="293">
        <v>0</v>
      </c>
      <c r="I487" s="15"/>
      <c r="J487" s="154"/>
      <c r="K487" s="438"/>
      <c r="L487" s="438">
        <f t="shared" si="183"/>
        <v>0</v>
      </c>
      <c r="M487" s="482">
        <f t="shared" si="184"/>
        <v>0</v>
      </c>
      <c r="N487" s="482"/>
      <c r="O487" s="482"/>
      <c r="P487" s="485"/>
      <c r="Q487" s="485"/>
      <c r="T487" s="143"/>
      <c r="U487" s="143"/>
      <c r="V487" s="143"/>
      <c r="W487" s="143"/>
      <c r="X487" s="143"/>
      <c r="Z487" s="567"/>
      <c r="AJ487" s="46"/>
      <c r="AK487" s="15"/>
      <c r="AL487" s="15"/>
      <c r="AM487" s="15"/>
    </row>
    <row r="488" spans="1:42" ht="12.75" customHeight="1">
      <c r="A488" s="1">
        <f t="shared" si="182"/>
        <v>64004</v>
      </c>
      <c r="B488" s="15" t="s">
        <v>613</v>
      </c>
      <c r="C488" s="152"/>
      <c r="D488" s="157" t="s">
        <v>16</v>
      </c>
      <c r="E488" s="152"/>
      <c r="F488" s="302">
        <v>0</v>
      </c>
      <c r="G488" s="239" t="s">
        <v>65</v>
      </c>
      <c r="H488" s="293">
        <v>0</v>
      </c>
      <c r="I488" s="15"/>
      <c r="J488" s="154"/>
      <c r="K488" s="438"/>
      <c r="L488" s="438">
        <f t="shared" si="183"/>
        <v>0</v>
      </c>
      <c r="M488" s="482">
        <f t="shared" si="184"/>
        <v>0</v>
      </c>
      <c r="N488" s="482"/>
      <c r="O488" s="482"/>
      <c r="P488" s="485"/>
      <c r="Q488" s="485"/>
      <c r="T488" s="143"/>
      <c r="U488" s="143"/>
      <c r="V488" s="143"/>
      <c r="W488" s="143"/>
      <c r="X488" s="143"/>
      <c r="Z488" s="567"/>
      <c r="AJ488" s="46"/>
      <c r="AK488" s="15"/>
      <c r="AL488" s="15"/>
      <c r="AM488" s="15"/>
    </row>
    <row r="489" spans="1:42" ht="12.75" customHeight="1">
      <c r="A489" s="1">
        <f t="shared" si="182"/>
        <v>64005</v>
      </c>
      <c r="B489" s="15" t="s">
        <v>49</v>
      </c>
      <c r="C489" s="152"/>
      <c r="D489" s="157" t="s">
        <v>16</v>
      </c>
      <c r="E489" s="152"/>
      <c r="F489" s="302">
        <v>0</v>
      </c>
      <c r="G489" s="239" t="s">
        <v>65</v>
      </c>
      <c r="H489" s="293">
        <v>0</v>
      </c>
      <c r="I489" s="15"/>
      <c r="J489" s="154"/>
      <c r="K489" s="438"/>
      <c r="L489" s="438">
        <f t="shared" si="183"/>
        <v>0</v>
      </c>
      <c r="M489" s="482">
        <f t="shared" si="184"/>
        <v>0</v>
      </c>
      <c r="N489" s="482"/>
      <c r="O489" s="482"/>
      <c r="P489" s="485"/>
      <c r="Q489" s="485"/>
      <c r="T489" s="143"/>
      <c r="U489" s="143"/>
      <c r="V489" s="143"/>
      <c r="W489" s="143"/>
      <c r="X489" s="143"/>
      <c r="Z489" s="567"/>
      <c r="AJ489" s="46"/>
      <c r="AK489" s="15"/>
      <c r="AL489" s="15"/>
      <c r="AM489" s="15"/>
    </row>
    <row r="490" spans="1:42" ht="12.75" customHeight="1">
      <c r="A490" s="1">
        <f t="shared" si="182"/>
        <v>64006</v>
      </c>
      <c r="B490" s="15" t="s">
        <v>301</v>
      </c>
      <c r="C490" s="152"/>
      <c r="D490" s="157" t="s">
        <v>16</v>
      </c>
      <c r="E490" s="152"/>
      <c r="F490" s="302">
        <v>0</v>
      </c>
      <c r="G490" s="239" t="s">
        <v>65</v>
      </c>
      <c r="H490" s="293">
        <v>0</v>
      </c>
      <c r="I490" s="15"/>
      <c r="J490" s="154"/>
      <c r="K490" s="438"/>
      <c r="L490" s="438">
        <f t="shared" si="183"/>
        <v>0</v>
      </c>
      <c r="M490" s="482">
        <f t="shared" si="184"/>
        <v>0</v>
      </c>
      <c r="N490" s="482"/>
      <c r="O490" s="482"/>
      <c r="P490" s="485"/>
      <c r="Q490" s="485"/>
      <c r="T490" s="143"/>
      <c r="U490" s="143"/>
      <c r="V490" s="143"/>
      <c r="W490" s="143"/>
      <c r="X490" s="143"/>
      <c r="Z490" s="567"/>
    </row>
    <row r="491" spans="1:42" ht="12.75" customHeight="1">
      <c r="A491" s="1">
        <f t="shared" si="182"/>
        <v>64007</v>
      </c>
      <c r="B491" s="15" t="s">
        <v>302</v>
      </c>
      <c r="C491" s="152"/>
      <c r="D491" s="157" t="s">
        <v>16</v>
      </c>
      <c r="E491" s="152"/>
      <c r="F491" s="302">
        <v>0</v>
      </c>
      <c r="G491" s="239" t="s">
        <v>65</v>
      </c>
      <c r="H491" s="293">
        <v>0</v>
      </c>
      <c r="I491" s="15"/>
      <c r="J491" s="154"/>
      <c r="K491" s="438"/>
      <c r="L491" s="438">
        <f t="shared" si="183"/>
        <v>0</v>
      </c>
      <c r="M491" s="482">
        <f t="shared" si="184"/>
        <v>0</v>
      </c>
      <c r="N491" s="482"/>
      <c r="O491" s="482"/>
      <c r="P491" s="485"/>
      <c r="Q491" s="485"/>
      <c r="T491" s="143"/>
      <c r="U491" s="143"/>
      <c r="V491" s="143"/>
      <c r="W491" s="143"/>
      <c r="X491" s="143"/>
      <c r="Z491" s="567"/>
    </row>
    <row r="492" spans="1:42" ht="12.75" customHeight="1">
      <c r="A492" s="1">
        <f t="shared" si="182"/>
        <v>64008</v>
      </c>
      <c r="B492" s="15" t="s">
        <v>303</v>
      </c>
      <c r="C492" s="152"/>
      <c r="D492" s="157" t="s">
        <v>16</v>
      </c>
      <c r="E492" s="152"/>
      <c r="F492" s="302">
        <v>0</v>
      </c>
      <c r="G492" s="239" t="s">
        <v>65</v>
      </c>
      <c r="H492" s="293">
        <v>0</v>
      </c>
      <c r="I492" s="15"/>
      <c r="J492" s="154"/>
      <c r="K492" s="438"/>
      <c r="L492" s="438">
        <f t="shared" si="183"/>
        <v>0</v>
      </c>
      <c r="M492" s="482">
        <f t="shared" si="184"/>
        <v>0</v>
      </c>
      <c r="N492" s="482"/>
      <c r="O492" s="482"/>
      <c r="P492" s="485"/>
      <c r="Q492" s="485"/>
      <c r="T492" s="143"/>
      <c r="U492" s="143"/>
      <c r="V492" s="143"/>
      <c r="W492" s="143"/>
      <c r="X492" s="143"/>
      <c r="Z492" s="567"/>
    </row>
    <row r="493" spans="1:42" ht="12.75" customHeight="1">
      <c r="A493" s="1">
        <f t="shared" si="182"/>
        <v>64009</v>
      </c>
      <c r="B493" s="15" t="s">
        <v>304</v>
      </c>
      <c r="C493" s="152"/>
      <c r="D493" s="157" t="s">
        <v>300</v>
      </c>
      <c r="E493" s="152"/>
      <c r="F493" s="302">
        <v>0</v>
      </c>
      <c r="G493" s="239" t="s">
        <v>65</v>
      </c>
      <c r="H493" s="293">
        <v>0</v>
      </c>
      <c r="I493" s="15"/>
      <c r="J493" s="154"/>
      <c r="K493" s="438"/>
      <c r="L493" s="438">
        <f t="shared" si="183"/>
        <v>0</v>
      </c>
      <c r="M493" s="482">
        <f t="shared" si="184"/>
        <v>0</v>
      </c>
      <c r="N493" s="482"/>
      <c r="O493" s="482"/>
      <c r="P493" s="485"/>
      <c r="Q493" s="485"/>
      <c r="T493" s="143"/>
      <c r="U493" s="143"/>
      <c r="V493" s="143"/>
      <c r="W493" s="143"/>
      <c r="X493" s="143"/>
      <c r="Z493" s="567"/>
    </row>
    <row r="494" spans="1:42" ht="12.75" customHeight="1">
      <c r="A494" s="1">
        <f t="shared" si="182"/>
        <v>64010</v>
      </c>
      <c r="B494" s="15" t="s">
        <v>305</v>
      </c>
      <c r="C494" s="152"/>
      <c r="D494" s="157" t="s">
        <v>16</v>
      </c>
      <c r="E494" s="152"/>
      <c r="F494" s="302">
        <v>0</v>
      </c>
      <c r="G494" s="239" t="s">
        <v>65</v>
      </c>
      <c r="H494" s="293">
        <v>0</v>
      </c>
      <c r="I494" s="15"/>
      <c r="J494" s="154"/>
      <c r="K494" s="438"/>
      <c r="L494" s="438">
        <f t="shared" si="183"/>
        <v>0</v>
      </c>
      <c r="M494" s="482">
        <f t="shared" si="184"/>
        <v>0</v>
      </c>
      <c r="N494" s="482"/>
      <c r="O494" s="482"/>
      <c r="P494" s="485"/>
      <c r="Q494" s="485"/>
      <c r="T494" s="143"/>
      <c r="U494" s="143"/>
      <c r="V494" s="143"/>
      <c r="W494" s="143"/>
      <c r="X494" s="143"/>
      <c r="Z494" s="567"/>
    </row>
    <row r="495" spans="1:42" ht="12.75" customHeight="1">
      <c r="A495" s="1">
        <f t="shared" si="182"/>
        <v>64011</v>
      </c>
      <c r="B495" s="15" t="s">
        <v>306</v>
      </c>
      <c r="C495" s="152"/>
      <c r="D495" s="157" t="s">
        <v>300</v>
      </c>
      <c r="E495" s="152"/>
      <c r="F495" s="302">
        <v>0</v>
      </c>
      <c r="G495" s="239" t="s">
        <v>65</v>
      </c>
      <c r="H495" s="293">
        <v>0</v>
      </c>
      <c r="I495" s="15"/>
      <c r="J495" s="154"/>
      <c r="K495" s="438"/>
      <c r="L495" s="438">
        <f t="shared" si="183"/>
        <v>0</v>
      </c>
      <c r="M495" s="482">
        <f t="shared" si="184"/>
        <v>0</v>
      </c>
      <c r="N495" s="482"/>
      <c r="O495" s="482"/>
      <c r="P495" s="485"/>
      <c r="Q495" s="485"/>
      <c r="T495" s="143"/>
      <c r="U495" s="143"/>
      <c r="V495" s="143"/>
      <c r="W495" s="143"/>
      <c r="X495" s="143"/>
      <c r="Z495" s="567"/>
      <c r="AD495" s="366"/>
    </row>
    <row r="496" spans="1:42" ht="12.75" customHeight="1">
      <c r="A496" s="1">
        <f t="shared" si="182"/>
        <v>64012</v>
      </c>
      <c r="B496" s="15" t="s">
        <v>307</v>
      </c>
      <c r="C496" s="152"/>
      <c r="D496" s="157" t="s">
        <v>16</v>
      </c>
      <c r="E496" s="152"/>
      <c r="F496" s="302">
        <v>0</v>
      </c>
      <c r="G496" s="239" t="s">
        <v>65</v>
      </c>
      <c r="H496" s="293">
        <v>0</v>
      </c>
      <c r="I496" s="15"/>
      <c r="J496" s="154"/>
      <c r="K496" s="438"/>
      <c r="L496" s="438">
        <f t="shared" si="183"/>
        <v>0</v>
      </c>
      <c r="M496" s="482">
        <f t="shared" si="184"/>
        <v>0</v>
      </c>
      <c r="N496" s="482"/>
      <c r="O496" s="482"/>
      <c r="P496" s="485"/>
      <c r="Q496" s="485"/>
      <c r="T496" s="143"/>
      <c r="U496" s="143"/>
      <c r="V496" s="143"/>
      <c r="W496" s="143"/>
      <c r="X496" s="143"/>
      <c r="Z496" s="567"/>
    </row>
    <row r="497" spans="1:39" ht="12.75" customHeight="1">
      <c r="A497" s="1">
        <f t="shared" si="182"/>
        <v>64013</v>
      </c>
      <c r="B497" s="15" t="s">
        <v>308</v>
      </c>
      <c r="C497" s="152"/>
      <c r="D497" s="157" t="s">
        <v>300</v>
      </c>
      <c r="E497" s="152"/>
      <c r="F497" s="302">
        <v>0</v>
      </c>
      <c r="G497" s="239" t="s">
        <v>65</v>
      </c>
      <c r="H497" s="293">
        <v>0</v>
      </c>
      <c r="I497" s="15"/>
      <c r="J497" s="154"/>
      <c r="K497" s="438"/>
      <c r="L497" s="438">
        <f t="shared" si="183"/>
        <v>0</v>
      </c>
      <c r="M497" s="482">
        <f t="shared" si="184"/>
        <v>0</v>
      </c>
      <c r="N497" s="482"/>
      <c r="O497" s="482"/>
      <c r="P497" s="485"/>
      <c r="Q497" s="485"/>
      <c r="T497" s="143"/>
      <c r="U497" s="143"/>
      <c r="V497" s="143"/>
      <c r="W497" s="143"/>
      <c r="X497" s="143"/>
      <c r="Z497" s="567"/>
    </row>
    <row r="498" spans="1:39" ht="12.75" customHeight="1">
      <c r="A498" s="1">
        <f t="shared" si="182"/>
        <v>64014</v>
      </c>
      <c r="C498" s="15"/>
      <c r="D498" s="157"/>
      <c r="E498" s="45"/>
      <c r="F498" s="153"/>
      <c r="G498" s="239" t="s">
        <v>65</v>
      </c>
      <c r="H498" s="293">
        <v>0</v>
      </c>
      <c r="I498" s="15"/>
      <c r="J498" s="154"/>
      <c r="K498" s="438"/>
      <c r="L498" s="438">
        <f t="shared" si="183"/>
        <v>0</v>
      </c>
      <c r="M498" s="482">
        <f t="shared" si="184"/>
        <v>0</v>
      </c>
      <c r="N498" s="482"/>
      <c r="O498" s="482"/>
      <c r="P498" s="485"/>
      <c r="Q498" s="485"/>
      <c r="T498" s="143"/>
      <c r="U498" s="143"/>
      <c r="V498" s="143"/>
      <c r="W498" s="143"/>
      <c r="X498" s="143"/>
      <c r="Z498" s="567"/>
    </row>
    <row r="499" spans="1:39" ht="12.75" customHeight="1">
      <c r="A499" s="1">
        <f t="shared" si="182"/>
        <v>64015</v>
      </c>
      <c r="B499" s="15" t="s">
        <v>309</v>
      </c>
      <c r="C499" s="152"/>
      <c r="D499" s="157"/>
      <c r="E499" s="152"/>
      <c r="F499" s="303">
        <f>SUM(F484:F498)</f>
        <v>0</v>
      </c>
      <c r="G499" s="239" t="s">
        <v>65</v>
      </c>
      <c r="H499" s="293">
        <v>0</v>
      </c>
      <c r="I499" s="15"/>
      <c r="J499" s="154"/>
      <c r="K499" s="438"/>
      <c r="L499" s="438">
        <f t="shared" si="183"/>
        <v>0</v>
      </c>
      <c r="M499" s="482">
        <f t="shared" si="184"/>
        <v>0</v>
      </c>
      <c r="N499" s="482"/>
      <c r="O499" s="482"/>
      <c r="P499" s="485"/>
      <c r="Q499" s="485"/>
      <c r="T499" s="143"/>
      <c r="U499" s="143"/>
      <c r="V499" s="143"/>
      <c r="W499" s="143"/>
      <c r="X499" s="143"/>
      <c r="Z499" s="567"/>
      <c r="AA499" s="382" t="s">
        <v>310</v>
      </c>
      <c r="AB499" s="158"/>
      <c r="AC499" s="38"/>
      <c r="AD499" s="159"/>
    </row>
    <row r="500" spans="1:39" ht="12.75" customHeight="1">
      <c r="C500" s="152"/>
      <c r="D500" s="157"/>
      <c r="E500" s="298"/>
      <c r="F500" s="298"/>
      <c r="G500" s="239"/>
      <c r="H500" s="293"/>
      <c r="I500" s="15"/>
      <c r="J500" s="281"/>
      <c r="K500" s="438"/>
      <c r="L500" s="438"/>
      <c r="M500" s="482"/>
      <c r="N500" s="482"/>
      <c r="O500" s="482"/>
      <c r="P500" s="485"/>
      <c r="Q500" s="485"/>
      <c r="T500" s="143"/>
      <c r="U500" s="143"/>
      <c r="V500" s="143"/>
      <c r="W500" s="143"/>
      <c r="X500" s="143"/>
      <c r="Z500" s="567"/>
      <c r="AA500" s="382" t="s">
        <v>311</v>
      </c>
      <c r="AB500" s="158"/>
      <c r="AC500" s="38"/>
      <c r="AD500" s="159"/>
    </row>
    <row r="501" spans="1:39" ht="12.75" customHeight="1">
      <c r="C501" s="152"/>
      <c r="D501" s="157"/>
      <c r="E501" s="152"/>
      <c r="F501" s="297"/>
      <c r="G501" s="239"/>
      <c r="H501" s="298"/>
      <c r="I501" s="206"/>
      <c r="J501" s="206"/>
      <c r="K501" s="531"/>
      <c r="L501" s="531"/>
      <c r="M501" s="531"/>
      <c r="N501" s="531"/>
      <c r="O501" s="531"/>
      <c r="P501" s="532"/>
      <c r="Q501" s="532"/>
      <c r="T501" s="143"/>
      <c r="U501" s="143"/>
      <c r="V501" s="143"/>
      <c r="W501" s="143"/>
      <c r="X501" s="143"/>
      <c r="Z501" s="567"/>
      <c r="AA501" s="15"/>
      <c r="AB501" s="110"/>
      <c r="AC501" s="110"/>
      <c r="AD501" s="110"/>
      <c r="AE501" s="110"/>
    </row>
    <row r="502" spans="1:39" s="30" customFormat="1" ht="12.75" customHeight="1">
      <c r="A502" s="1" t="s">
        <v>40</v>
      </c>
      <c r="B502" s="145" t="s">
        <v>312</v>
      </c>
      <c r="C502" s="146"/>
      <c r="D502" s="147"/>
      <c r="E502" s="146"/>
      <c r="F502" s="272"/>
      <c r="G502" s="24"/>
      <c r="H502" s="149"/>
      <c r="I502" s="149" t="s">
        <v>13</v>
      </c>
      <c r="J502" s="185"/>
      <c r="K502" s="481">
        <f>SUM(K503:K510)</f>
        <v>0</v>
      </c>
      <c r="L502" s="481">
        <f t="shared" ref="L502:P502" si="185">SUM(L503:L510)</f>
        <v>0</v>
      </c>
      <c r="M502" s="481">
        <f t="shared" si="185"/>
        <v>0</v>
      </c>
      <c r="N502" s="481">
        <f t="shared" si="185"/>
        <v>0</v>
      </c>
      <c r="O502" s="481">
        <f t="shared" si="185"/>
        <v>0</v>
      </c>
      <c r="P502" s="534">
        <f t="shared" si="185"/>
        <v>0</v>
      </c>
      <c r="Q502" s="534">
        <f>SUM(Q503:Q510)</f>
        <v>0</v>
      </c>
      <c r="R502" s="51"/>
      <c r="S502" s="10"/>
      <c r="T502" s="143"/>
      <c r="U502" s="143"/>
      <c r="V502" s="143"/>
      <c r="W502" s="143"/>
      <c r="X502" s="143"/>
      <c r="Y502" s="141"/>
      <c r="Z502" s="572"/>
      <c r="AA502" s="366"/>
      <c r="AB502" s="14"/>
      <c r="AC502" s="15"/>
      <c r="AD502" s="16"/>
      <c r="AE502" s="16"/>
      <c r="AF502" s="15"/>
      <c r="AG502" s="15"/>
      <c r="AH502" s="15"/>
      <c r="AI502" s="15"/>
      <c r="AJ502" s="144"/>
      <c r="AK502" s="144"/>
      <c r="AL502" s="51"/>
      <c r="AM502" s="19"/>
    </row>
    <row r="503" spans="1:39" s="30" customFormat="1" ht="12.75" customHeight="1">
      <c r="A503" s="1">
        <v>65000</v>
      </c>
      <c r="B503" s="15" t="s">
        <v>313</v>
      </c>
      <c r="C503" s="10"/>
      <c r="D503" s="211"/>
      <c r="E503" s="10"/>
      <c r="F503" s="297" t="s">
        <v>33</v>
      </c>
      <c r="G503" s="239">
        <v>0</v>
      </c>
      <c r="H503" s="293">
        <v>0.55000000000000004</v>
      </c>
      <c r="I503" s="234"/>
      <c r="J503" s="154"/>
      <c r="K503" s="438"/>
      <c r="L503" s="438">
        <f>G503*H503</f>
        <v>0</v>
      </c>
      <c r="M503" s="482">
        <f>K503+L503</f>
        <v>0</v>
      </c>
      <c r="N503" s="482"/>
      <c r="O503" s="482"/>
      <c r="P503" s="485"/>
      <c r="Q503" s="485"/>
      <c r="R503" s="51"/>
      <c r="S503" s="10"/>
      <c r="T503" s="143"/>
      <c r="U503" s="143"/>
      <c r="V503" s="143"/>
      <c r="W503" s="143"/>
      <c r="X503" s="143"/>
      <c r="Y503" s="141"/>
      <c r="Z503" s="572"/>
      <c r="AA503" s="366"/>
      <c r="AB503" s="14"/>
      <c r="AC503" s="15"/>
      <c r="AD503" s="16"/>
      <c r="AE503" s="16"/>
      <c r="AF503" s="15"/>
      <c r="AG503" s="15"/>
      <c r="AH503" s="15"/>
      <c r="AI503" s="15"/>
      <c r="AJ503" s="144"/>
      <c r="AK503" s="144"/>
      <c r="AL503" s="51"/>
      <c r="AM503" s="19"/>
    </row>
    <row r="504" spans="1:39" ht="12.75" customHeight="1">
      <c r="A504" s="1">
        <f t="shared" ref="A504:A509" si="186">A503+1</f>
        <v>65001</v>
      </c>
      <c r="B504" s="15" t="s">
        <v>314</v>
      </c>
      <c r="C504" s="10"/>
      <c r="D504" s="211"/>
      <c r="E504" s="10"/>
      <c r="F504" s="297"/>
      <c r="G504" s="239"/>
      <c r="H504" s="298"/>
      <c r="I504" s="206"/>
      <c r="J504" s="154"/>
      <c r="K504" s="438"/>
      <c r="L504" s="438"/>
      <c r="M504" s="482">
        <f t="shared" ref="M504:M509" si="187">K504+L504</f>
        <v>0</v>
      </c>
      <c r="N504" s="482"/>
      <c r="O504" s="482"/>
      <c r="P504" s="485"/>
      <c r="Q504" s="485"/>
      <c r="T504" s="143"/>
      <c r="U504" s="143"/>
      <c r="V504" s="143"/>
      <c r="W504" s="143"/>
      <c r="X504" s="143"/>
      <c r="Z504" s="567"/>
    </row>
    <row r="505" spans="1:39" ht="12.75" customHeight="1">
      <c r="A505" s="1">
        <f t="shared" si="186"/>
        <v>65002</v>
      </c>
      <c r="B505" s="15" t="s">
        <v>614</v>
      </c>
      <c r="C505" s="10"/>
      <c r="D505" s="211"/>
      <c r="E505" s="10"/>
      <c r="F505" s="297">
        <f>$G$22</f>
        <v>0</v>
      </c>
      <c r="G505" s="239" t="s">
        <v>261</v>
      </c>
      <c r="H505" s="293">
        <v>0</v>
      </c>
      <c r="I505" s="206"/>
      <c r="J505" s="154"/>
      <c r="K505" s="438"/>
      <c r="L505" s="438">
        <f>F505*H505</f>
        <v>0</v>
      </c>
      <c r="M505" s="482">
        <f t="shared" si="187"/>
        <v>0</v>
      </c>
      <c r="N505" s="482"/>
      <c r="O505" s="482"/>
      <c r="P505" s="485"/>
      <c r="Q505" s="485"/>
      <c r="T505" s="143"/>
      <c r="U505" s="143"/>
      <c r="V505" s="143"/>
      <c r="W505" s="143"/>
      <c r="X505" s="143"/>
      <c r="Z505" s="567"/>
    </row>
    <row r="506" spans="1:39" ht="12.75" customHeight="1">
      <c r="A506" s="1">
        <f t="shared" si="186"/>
        <v>65003</v>
      </c>
      <c r="B506" s="15" t="s">
        <v>315</v>
      </c>
      <c r="C506" s="10"/>
      <c r="D506" s="211"/>
      <c r="E506" s="10"/>
      <c r="F506" s="297">
        <v>0</v>
      </c>
      <c r="G506" s="239" t="s">
        <v>316</v>
      </c>
      <c r="H506" s="293">
        <v>0</v>
      </c>
      <c r="I506" s="206"/>
      <c r="J506" s="154"/>
      <c r="K506" s="438">
        <f>F506*H506</f>
        <v>0</v>
      </c>
      <c r="L506" s="438"/>
      <c r="M506" s="482">
        <f t="shared" si="187"/>
        <v>0</v>
      </c>
      <c r="N506" s="482"/>
      <c r="O506" s="485"/>
      <c r="P506" s="485"/>
      <c r="Q506" s="485"/>
      <c r="T506" s="143"/>
      <c r="U506" s="143"/>
      <c r="V506" s="143"/>
      <c r="W506" s="143"/>
      <c r="X506" s="143"/>
      <c r="Z506" s="567"/>
    </row>
    <row r="507" spans="1:39" ht="12.75" customHeight="1">
      <c r="A507" s="1">
        <f t="shared" si="186"/>
        <v>65004</v>
      </c>
      <c r="B507" s="15" t="s">
        <v>546</v>
      </c>
      <c r="C507" s="10"/>
      <c r="D507" s="211"/>
      <c r="E507" s="10"/>
      <c r="F507" s="297"/>
      <c r="G507" s="239"/>
      <c r="H507" s="298"/>
      <c r="I507" s="206"/>
      <c r="J507" s="154"/>
      <c r="K507" s="438"/>
      <c r="L507" s="438"/>
      <c r="M507" s="482">
        <f t="shared" si="187"/>
        <v>0</v>
      </c>
      <c r="N507" s="482"/>
      <c r="O507" s="482"/>
      <c r="P507" s="485"/>
      <c r="Q507" s="485"/>
      <c r="T507" s="143"/>
      <c r="U507" s="143"/>
      <c r="V507" s="143"/>
      <c r="W507" s="143"/>
      <c r="X507" s="143"/>
      <c r="Z507" s="567"/>
    </row>
    <row r="508" spans="1:39" ht="12.75" customHeight="1">
      <c r="A508" s="1">
        <f t="shared" si="186"/>
        <v>65005</v>
      </c>
      <c r="B508" s="15" t="s">
        <v>317</v>
      </c>
      <c r="C508" s="10"/>
      <c r="D508" s="211"/>
      <c r="E508" s="10"/>
      <c r="F508" s="297"/>
      <c r="G508" s="239"/>
      <c r="H508" s="298"/>
      <c r="I508" s="206"/>
      <c r="J508" s="154"/>
      <c r="K508" s="438"/>
      <c r="L508" s="438"/>
      <c r="M508" s="482">
        <f t="shared" si="187"/>
        <v>0</v>
      </c>
      <c r="N508" s="482"/>
      <c r="O508" s="482"/>
      <c r="P508" s="485"/>
      <c r="Q508" s="485"/>
      <c r="T508" s="143"/>
      <c r="U508" s="143"/>
      <c r="V508" s="143"/>
      <c r="W508" s="143"/>
      <c r="X508" s="143"/>
      <c r="Z508" s="567"/>
    </row>
    <row r="509" spans="1:39" ht="12.75" customHeight="1">
      <c r="A509" s="1">
        <f t="shared" si="186"/>
        <v>65006</v>
      </c>
      <c r="C509" s="10"/>
      <c r="D509" s="211"/>
      <c r="E509" s="10"/>
      <c r="F509" s="297"/>
      <c r="G509" s="239"/>
      <c r="H509" s="298"/>
      <c r="I509" s="206"/>
      <c r="J509" s="154"/>
      <c r="K509" s="438"/>
      <c r="L509" s="438"/>
      <c r="M509" s="482">
        <f t="shared" si="187"/>
        <v>0</v>
      </c>
      <c r="N509" s="482"/>
      <c r="O509" s="482"/>
      <c r="P509" s="485"/>
      <c r="Q509" s="485"/>
      <c r="T509" s="143"/>
      <c r="U509" s="143"/>
      <c r="V509" s="143"/>
      <c r="W509" s="143"/>
      <c r="X509" s="143"/>
      <c r="Z509" s="567"/>
    </row>
    <row r="510" spans="1:39" ht="12.75" customHeight="1">
      <c r="C510" s="10"/>
      <c r="D510" s="211"/>
      <c r="E510" s="10"/>
      <c r="F510" s="297"/>
      <c r="G510" s="239"/>
      <c r="H510" s="298"/>
      <c r="I510" s="206"/>
      <c r="J510" s="271"/>
      <c r="K510" s="522"/>
      <c r="L510" s="522"/>
      <c r="M510" s="482"/>
      <c r="N510" s="482"/>
      <c r="O510" s="482"/>
      <c r="P510" s="485"/>
      <c r="Q510" s="485"/>
      <c r="T510" s="143"/>
      <c r="U510" s="143"/>
      <c r="V510" s="143"/>
      <c r="W510" s="143"/>
      <c r="X510" s="143"/>
      <c r="Y510" s="47"/>
      <c r="Z510" s="567"/>
      <c r="AA510" s="47"/>
      <c r="AB510" s="47"/>
      <c r="AC510" s="47"/>
      <c r="AD510" s="47"/>
      <c r="AE510" s="47"/>
      <c r="AF510" s="47"/>
    </row>
    <row r="511" spans="1:39" s="30" customFormat="1" ht="12.75" customHeight="1">
      <c r="A511" s="1"/>
      <c r="B511" s="145" t="s">
        <v>318</v>
      </c>
      <c r="C511" s="146"/>
      <c r="D511" s="147"/>
      <c r="E511" s="146"/>
      <c r="F511" s="272"/>
      <c r="G511" s="24"/>
      <c r="H511" s="149"/>
      <c r="I511" s="149" t="s">
        <v>13</v>
      </c>
      <c r="J511" s="185"/>
      <c r="K511" s="481">
        <f>SUM(K512:K519)</f>
        <v>0</v>
      </c>
      <c r="L511" s="481">
        <f t="shared" ref="L511:P511" si="188">SUM(L512:L519)</f>
        <v>0</v>
      </c>
      <c r="M511" s="481">
        <f t="shared" si="188"/>
        <v>0</v>
      </c>
      <c r="N511" s="481">
        <f t="shared" si="188"/>
        <v>0</v>
      </c>
      <c r="O511" s="481">
        <f t="shared" si="188"/>
        <v>0</v>
      </c>
      <c r="P511" s="534">
        <f t="shared" si="188"/>
        <v>0</v>
      </c>
      <c r="Q511" s="534">
        <f>SUM(Q512:Q519)</f>
        <v>0</v>
      </c>
      <c r="R511" s="51"/>
      <c r="S511" s="10"/>
      <c r="T511" s="143"/>
      <c r="U511" s="143"/>
      <c r="V511" s="143"/>
      <c r="W511" s="143"/>
      <c r="X511" s="143"/>
      <c r="Y511" s="47"/>
      <c r="Z511" s="567"/>
      <c r="AA511" s="47"/>
      <c r="AB511" s="47"/>
      <c r="AC511" s="47"/>
      <c r="AD511" s="47"/>
      <c r="AE511" s="47"/>
      <c r="AF511" s="47"/>
      <c r="AG511" s="15"/>
      <c r="AH511" s="15"/>
      <c r="AI511" s="15"/>
      <c r="AJ511" s="144"/>
      <c r="AK511" s="144"/>
      <c r="AL511" s="51"/>
      <c r="AM511" s="19"/>
    </row>
    <row r="512" spans="1:39" ht="12.75" customHeight="1">
      <c r="A512" s="1">
        <v>66000</v>
      </c>
      <c r="B512" s="15" t="s">
        <v>319</v>
      </c>
      <c r="C512" s="152"/>
      <c r="D512" s="157"/>
      <c r="E512" s="15"/>
      <c r="F512" s="304">
        <v>0</v>
      </c>
      <c r="G512" s="239" t="s">
        <v>65</v>
      </c>
      <c r="H512" s="305">
        <v>0</v>
      </c>
      <c r="I512" s="206"/>
      <c r="J512" s="154"/>
      <c r="K512" s="438"/>
      <c r="L512" s="438">
        <f>F512*H512</f>
        <v>0</v>
      </c>
      <c r="M512" s="482">
        <f>K512+L512</f>
        <v>0</v>
      </c>
      <c r="N512" s="482"/>
      <c r="O512" s="482"/>
      <c r="P512" s="485"/>
      <c r="Q512" s="485"/>
      <c r="T512" s="143"/>
      <c r="U512" s="143"/>
      <c r="V512" s="143"/>
      <c r="W512" s="143"/>
      <c r="X512" s="143"/>
      <c r="Y512" s="47"/>
      <c r="Z512" s="567"/>
      <c r="AA512" s="564" t="s">
        <v>687</v>
      </c>
      <c r="AB512" s="565"/>
      <c r="AC512" s="47"/>
      <c r="AD512" s="47"/>
      <c r="AE512" s="47"/>
      <c r="AF512" s="47"/>
    </row>
    <row r="513" spans="1:40" ht="12.75" customHeight="1">
      <c r="A513" s="1">
        <f t="shared" ref="A513:A518" si="189">A512+1</f>
        <v>66001</v>
      </c>
      <c r="B513" s="15" t="s">
        <v>320</v>
      </c>
      <c r="C513" s="152"/>
      <c r="D513" s="157"/>
      <c r="E513" s="15"/>
      <c r="F513" s="304">
        <v>0</v>
      </c>
      <c r="G513" s="239" t="s">
        <v>65</v>
      </c>
      <c r="H513" s="305">
        <v>0</v>
      </c>
      <c r="I513" s="206"/>
      <c r="J513" s="154"/>
      <c r="K513" s="438"/>
      <c r="L513" s="438">
        <f>F513*H513</f>
        <v>0</v>
      </c>
      <c r="M513" s="482">
        <f t="shared" ref="M513:M517" si="190">K513+L513</f>
        <v>0</v>
      </c>
      <c r="N513" s="482"/>
      <c r="O513" s="482"/>
      <c r="P513" s="485"/>
      <c r="Q513" s="485"/>
      <c r="T513" s="143"/>
      <c r="U513" s="143"/>
      <c r="V513" s="143"/>
      <c r="W513" s="143"/>
      <c r="X513" s="143"/>
      <c r="Y513" s="47"/>
      <c r="Z513" s="567"/>
      <c r="AA513" s="47"/>
      <c r="AB513" s="47"/>
      <c r="AC513" s="47"/>
      <c r="AD513" s="47"/>
      <c r="AE513" s="47"/>
      <c r="AF513" s="47"/>
    </row>
    <row r="514" spans="1:40" ht="12.75" customHeight="1">
      <c r="A514" s="1">
        <f t="shared" si="189"/>
        <v>66002</v>
      </c>
      <c r="B514" s="15" t="s">
        <v>321</v>
      </c>
      <c r="C514" s="152"/>
      <c r="D514" s="157"/>
      <c r="E514" s="15"/>
      <c r="F514" s="304">
        <v>0</v>
      </c>
      <c r="G514" s="239" t="s">
        <v>65</v>
      </c>
      <c r="H514" s="305">
        <v>0</v>
      </c>
      <c r="I514" s="206"/>
      <c r="J514" s="154"/>
      <c r="K514" s="438"/>
      <c r="L514" s="438">
        <f t="shared" ref="L514:L517" si="191">F514*H514</f>
        <v>0</v>
      </c>
      <c r="M514" s="482">
        <f t="shared" si="190"/>
        <v>0</v>
      </c>
      <c r="N514" s="482"/>
      <c r="O514" s="482"/>
      <c r="P514" s="485"/>
      <c r="Q514" s="485"/>
      <c r="T514" s="143"/>
      <c r="U514" s="143"/>
      <c r="V514" s="143"/>
      <c r="W514" s="143"/>
      <c r="X514" s="143"/>
      <c r="Z514" s="567"/>
    </row>
    <row r="515" spans="1:40" ht="12.75" customHeight="1">
      <c r="A515" s="1">
        <f t="shared" si="189"/>
        <v>66003</v>
      </c>
      <c r="B515" s="15" t="s">
        <v>322</v>
      </c>
      <c r="C515" s="152"/>
      <c r="D515" s="157"/>
      <c r="E515" s="15"/>
      <c r="F515" s="304">
        <v>0</v>
      </c>
      <c r="G515" s="239" t="s">
        <v>65</v>
      </c>
      <c r="H515" s="305">
        <v>0</v>
      </c>
      <c r="I515" s="206"/>
      <c r="J515" s="154"/>
      <c r="K515" s="438"/>
      <c r="L515" s="438">
        <f t="shared" si="191"/>
        <v>0</v>
      </c>
      <c r="M515" s="482">
        <f t="shared" si="190"/>
        <v>0</v>
      </c>
      <c r="N515" s="482"/>
      <c r="O515" s="482"/>
      <c r="P515" s="485"/>
      <c r="Q515" s="485"/>
      <c r="T515" s="143"/>
      <c r="U515" s="143"/>
      <c r="V515" s="143"/>
      <c r="W515" s="143"/>
      <c r="X515" s="143"/>
      <c r="Z515" s="567"/>
    </row>
    <row r="516" spans="1:40" ht="12.75" customHeight="1">
      <c r="A516" s="1">
        <f t="shared" si="189"/>
        <v>66004</v>
      </c>
      <c r="B516" s="15" t="s">
        <v>707</v>
      </c>
      <c r="C516" s="152"/>
      <c r="D516" s="157"/>
      <c r="E516" s="17"/>
      <c r="F516" s="304">
        <v>0</v>
      </c>
      <c r="G516" s="239" t="s">
        <v>65</v>
      </c>
      <c r="H516" s="305">
        <v>0</v>
      </c>
      <c r="I516" s="206"/>
      <c r="J516" s="154"/>
      <c r="K516" s="438"/>
      <c r="L516" s="438">
        <f t="shared" si="191"/>
        <v>0</v>
      </c>
      <c r="M516" s="482">
        <f t="shared" si="190"/>
        <v>0</v>
      </c>
      <c r="N516" s="482"/>
      <c r="O516" s="482"/>
      <c r="P516" s="485"/>
      <c r="Q516" s="485"/>
      <c r="T516" s="143"/>
      <c r="U516" s="143"/>
      <c r="V516" s="143"/>
      <c r="W516" s="143"/>
      <c r="X516" s="143"/>
      <c r="Z516" s="567"/>
      <c r="AA516" s="382" t="s">
        <v>323</v>
      </c>
      <c r="AB516" s="158"/>
      <c r="AC516" s="38"/>
      <c r="AD516" s="159"/>
    </row>
    <row r="517" spans="1:40" ht="12.75" customHeight="1">
      <c r="A517" s="1">
        <f t="shared" si="189"/>
        <v>66005</v>
      </c>
      <c r="B517" s="15" t="s">
        <v>324</v>
      </c>
      <c r="C517" s="152"/>
      <c r="D517" s="157"/>
      <c r="E517" s="15"/>
      <c r="F517" s="304">
        <v>0</v>
      </c>
      <c r="G517" s="239" t="s">
        <v>65</v>
      </c>
      <c r="H517" s="305">
        <v>0</v>
      </c>
      <c r="I517" s="206"/>
      <c r="J517" s="154"/>
      <c r="K517" s="438"/>
      <c r="L517" s="438">
        <f t="shared" si="191"/>
        <v>0</v>
      </c>
      <c r="M517" s="482">
        <f t="shared" si="190"/>
        <v>0</v>
      </c>
      <c r="N517" s="482"/>
      <c r="O517" s="482"/>
      <c r="P517" s="485"/>
      <c r="Q517" s="485"/>
      <c r="T517" s="143"/>
      <c r="U517" s="143"/>
      <c r="V517" s="143"/>
      <c r="W517" s="143"/>
      <c r="X517" s="143"/>
      <c r="Z517" s="567"/>
    </row>
    <row r="518" spans="1:40" ht="12.75" customHeight="1">
      <c r="A518" s="1">
        <f t="shared" si="189"/>
        <v>66006</v>
      </c>
      <c r="C518" s="152"/>
      <c r="D518" s="157"/>
      <c r="E518" s="152"/>
      <c r="F518" s="17"/>
      <c r="G518" s="15"/>
      <c r="H518" s="305"/>
      <c r="I518" s="206"/>
      <c r="J518" s="154"/>
      <c r="K518" s="438"/>
      <c r="L518" s="438"/>
      <c r="M518" s="482">
        <f>K518+L518</f>
        <v>0</v>
      </c>
      <c r="N518" s="482"/>
      <c r="O518" s="482"/>
      <c r="P518" s="485"/>
      <c r="Q518" s="485"/>
      <c r="T518" s="143"/>
      <c r="U518" s="143"/>
      <c r="V518" s="143"/>
      <c r="W518" s="143"/>
      <c r="X518" s="143"/>
      <c r="Z518" s="567"/>
    </row>
    <row r="519" spans="1:40" ht="12.75" customHeight="1">
      <c r="C519" s="152"/>
      <c r="D519" s="157"/>
      <c r="E519" s="152"/>
      <c r="F519" s="17"/>
      <c r="G519" s="15"/>
      <c r="H519" s="230"/>
      <c r="I519" s="206"/>
      <c r="J519" s="271"/>
      <c r="K519" s="522"/>
      <c r="L519" s="522"/>
      <c r="M519" s="482"/>
      <c r="N519" s="482"/>
      <c r="O519" s="482"/>
      <c r="P519" s="485"/>
      <c r="Q519" s="485"/>
      <c r="T519" s="143"/>
      <c r="U519" s="143"/>
      <c r="V519" s="143"/>
      <c r="W519" s="143"/>
      <c r="X519" s="143"/>
      <c r="Z519" s="567"/>
    </row>
    <row r="520" spans="1:40" s="30" customFormat="1" ht="12.75" customHeight="1">
      <c r="A520" s="1"/>
      <c r="B520" s="145" t="s">
        <v>325</v>
      </c>
      <c r="C520" s="146"/>
      <c r="D520" s="147"/>
      <c r="E520" s="146"/>
      <c r="F520" s="272"/>
      <c r="G520" s="24"/>
      <c r="H520" s="149"/>
      <c r="I520" s="149" t="s">
        <v>13</v>
      </c>
      <c r="J520" s="185"/>
      <c r="K520" s="481">
        <f>SUM(K521:K530)</f>
        <v>0</v>
      </c>
      <c r="L520" s="481">
        <f t="shared" ref="L520:P520" si="192">SUM(L521:L530)</f>
        <v>0</v>
      </c>
      <c r="M520" s="481">
        <f t="shared" si="192"/>
        <v>0</v>
      </c>
      <c r="N520" s="481">
        <f t="shared" si="192"/>
        <v>0</v>
      </c>
      <c r="O520" s="481">
        <f t="shared" si="192"/>
        <v>0</v>
      </c>
      <c r="P520" s="534">
        <f t="shared" si="192"/>
        <v>0</v>
      </c>
      <c r="Q520" s="534">
        <f>SUM(Q521:Q530)</f>
        <v>0</v>
      </c>
      <c r="R520" s="51"/>
      <c r="S520" s="10"/>
      <c r="T520" s="143"/>
      <c r="U520" s="143"/>
      <c r="V520" s="143"/>
      <c r="W520" s="143"/>
      <c r="X520" s="143"/>
      <c r="Y520" s="141"/>
      <c r="Z520" s="572"/>
      <c r="AA520" s="110"/>
      <c r="AB520" s="110"/>
      <c r="AC520" s="110"/>
      <c r="AD520" s="110"/>
      <c r="AE520" s="110"/>
      <c r="AF520" s="110"/>
      <c r="AG520" s="15"/>
      <c r="AH520" s="15"/>
      <c r="AI520" s="15"/>
      <c r="AJ520" s="144"/>
      <c r="AK520" s="144"/>
      <c r="AL520" s="51"/>
      <c r="AM520" s="19"/>
    </row>
    <row r="521" spans="1:40" ht="12.75" customHeight="1">
      <c r="A521" s="1">
        <v>67000</v>
      </c>
      <c r="B521" s="15" t="s">
        <v>547</v>
      </c>
      <c r="C521" s="152"/>
      <c r="D521" s="157"/>
      <c r="E521" s="15"/>
      <c r="F521" s="304">
        <v>0</v>
      </c>
      <c r="G521" s="297" t="s">
        <v>65</v>
      </c>
      <c r="H521" s="16">
        <v>0</v>
      </c>
      <c r="I521" s="167"/>
      <c r="J521" s="154"/>
      <c r="K521" s="438"/>
      <c r="L521" s="438">
        <f>F521*H521</f>
        <v>0</v>
      </c>
      <c r="M521" s="482">
        <f t="shared" ref="M521:M528" si="193">K521+L521</f>
        <v>0</v>
      </c>
      <c r="N521" s="482"/>
      <c r="O521" s="482"/>
      <c r="P521" s="485"/>
      <c r="Q521" s="485"/>
      <c r="T521" s="143"/>
      <c r="U521" s="143"/>
      <c r="V521" s="143"/>
      <c r="W521" s="143"/>
      <c r="X521" s="143"/>
      <c r="Y521" s="141"/>
      <c r="Z521" s="572"/>
      <c r="AA521" s="564" t="s">
        <v>687</v>
      </c>
      <c r="AB521" s="565"/>
      <c r="AC521" s="110"/>
      <c r="AD521" s="110"/>
      <c r="AE521" s="110"/>
      <c r="AF521" s="110"/>
      <c r="AJ521" s="144"/>
      <c r="AK521" s="144"/>
    </row>
    <row r="522" spans="1:40" ht="12.75" customHeight="1">
      <c r="A522" s="1">
        <f t="shared" ref="A522:A528" si="194">A521+1</f>
        <v>67001</v>
      </c>
      <c r="B522" s="15" t="s">
        <v>548</v>
      </c>
      <c r="C522" s="152"/>
      <c r="D522" s="157"/>
      <c r="E522" s="15"/>
      <c r="F522" s="304">
        <v>0</v>
      </c>
      <c r="G522" s="297" t="s">
        <v>65</v>
      </c>
      <c r="H522" s="16">
        <v>0</v>
      </c>
      <c r="I522" s="167"/>
      <c r="J522" s="154"/>
      <c r="K522" s="438"/>
      <c r="L522" s="438">
        <f t="shared" ref="L522:L526" si="195">F522*H522</f>
        <v>0</v>
      </c>
      <c r="M522" s="482">
        <f t="shared" si="193"/>
        <v>0</v>
      </c>
      <c r="N522" s="482"/>
      <c r="O522" s="482"/>
      <c r="P522" s="485"/>
      <c r="Q522" s="485"/>
      <c r="T522" s="143"/>
      <c r="U522" s="143"/>
      <c r="V522" s="143"/>
      <c r="W522" s="143"/>
      <c r="X522" s="143"/>
      <c r="Y522" s="141"/>
      <c r="Z522" s="572"/>
      <c r="AA522" s="110"/>
      <c r="AB522" s="110"/>
      <c r="AC522" s="110"/>
      <c r="AD522" s="110"/>
      <c r="AE522" s="110"/>
      <c r="AF522" s="110"/>
      <c r="AJ522" s="144"/>
      <c r="AK522" s="144"/>
    </row>
    <row r="523" spans="1:40" ht="12.75" customHeight="1">
      <c r="A523" s="1">
        <f t="shared" si="194"/>
        <v>67002</v>
      </c>
      <c r="B523" s="15" t="s">
        <v>326</v>
      </c>
      <c r="C523" s="152"/>
      <c r="D523" s="157"/>
      <c r="E523" s="15"/>
      <c r="F523" s="304">
        <v>0</v>
      </c>
      <c r="G523" s="297" t="s">
        <v>65</v>
      </c>
      <c r="H523" s="16">
        <v>0</v>
      </c>
      <c r="I523" s="167"/>
      <c r="J523" s="154"/>
      <c r="K523" s="438"/>
      <c r="L523" s="438">
        <f t="shared" si="195"/>
        <v>0</v>
      </c>
      <c r="M523" s="482">
        <f t="shared" si="193"/>
        <v>0</v>
      </c>
      <c r="N523" s="482"/>
      <c r="O523" s="482"/>
      <c r="P523" s="485"/>
      <c r="Q523" s="485"/>
      <c r="T523" s="143"/>
      <c r="U523" s="143"/>
      <c r="V523" s="143"/>
      <c r="W523" s="143"/>
      <c r="X523" s="143"/>
      <c r="Y523" s="141"/>
      <c r="Z523" s="572"/>
      <c r="AA523" s="110"/>
      <c r="AB523" s="110"/>
      <c r="AC523" s="110"/>
      <c r="AD523" s="110"/>
      <c r="AE523" s="110"/>
      <c r="AF523" s="110"/>
      <c r="AJ523" s="144"/>
      <c r="AK523" s="144"/>
    </row>
    <row r="524" spans="1:40" ht="12.75" customHeight="1">
      <c r="A524" s="1">
        <f t="shared" si="194"/>
        <v>67003</v>
      </c>
      <c r="B524" s="15" t="s">
        <v>327</v>
      </c>
      <c r="C524" s="152"/>
      <c r="D524" s="157"/>
      <c r="E524" s="15"/>
      <c r="F524" s="304">
        <v>0</v>
      </c>
      <c r="G524" s="297" t="s">
        <v>65</v>
      </c>
      <c r="H524" s="16">
        <v>0</v>
      </c>
      <c r="I524" s="167"/>
      <c r="J524" s="154"/>
      <c r="K524" s="438"/>
      <c r="L524" s="438">
        <f t="shared" si="195"/>
        <v>0</v>
      </c>
      <c r="M524" s="482">
        <f t="shared" si="193"/>
        <v>0</v>
      </c>
      <c r="N524" s="482"/>
      <c r="O524" s="482"/>
      <c r="P524" s="485"/>
      <c r="Q524" s="485"/>
      <c r="T524" s="143"/>
      <c r="U524" s="143"/>
      <c r="V524" s="143"/>
      <c r="W524" s="143"/>
      <c r="X524" s="143"/>
      <c r="Y524" s="141"/>
      <c r="Z524" s="572"/>
      <c r="AA524" s="110"/>
      <c r="AB524" s="110"/>
      <c r="AC524" s="110"/>
      <c r="AD524" s="110"/>
      <c r="AE524" s="110"/>
      <c r="AF524" s="110"/>
      <c r="AJ524" s="144"/>
      <c r="AK524" s="144"/>
    </row>
    <row r="525" spans="1:40" ht="12.75" customHeight="1">
      <c r="A525" s="1">
        <f t="shared" si="194"/>
        <v>67004</v>
      </c>
      <c r="B525" s="15" t="s">
        <v>328</v>
      </c>
      <c r="C525" s="152"/>
      <c r="D525" s="157"/>
      <c r="E525" s="15"/>
      <c r="F525" s="304">
        <v>0</v>
      </c>
      <c r="G525" s="297" t="s">
        <v>65</v>
      </c>
      <c r="H525" s="16">
        <v>0</v>
      </c>
      <c r="I525" s="167"/>
      <c r="J525" s="154"/>
      <c r="K525" s="438"/>
      <c r="L525" s="438">
        <f t="shared" si="195"/>
        <v>0</v>
      </c>
      <c r="M525" s="482">
        <f t="shared" si="193"/>
        <v>0</v>
      </c>
      <c r="N525" s="482"/>
      <c r="O525" s="482"/>
      <c r="P525" s="485"/>
      <c r="Q525" s="485"/>
      <c r="T525" s="143"/>
      <c r="U525" s="143"/>
      <c r="V525" s="143"/>
      <c r="W525" s="143"/>
      <c r="X525" s="143"/>
      <c r="Y525" s="141"/>
      <c r="Z525" s="572"/>
      <c r="AJ525" s="144"/>
      <c r="AK525" s="144"/>
    </row>
    <row r="526" spans="1:40" ht="12.75" customHeight="1">
      <c r="A526" s="1">
        <f t="shared" si="194"/>
        <v>67005</v>
      </c>
      <c r="B526" s="15" t="s">
        <v>576</v>
      </c>
      <c r="C526" s="152"/>
      <c r="D526" s="157"/>
      <c r="E526" s="152"/>
      <c r="F526" s="304">
        <v>0</v>
      </c>
      <c r="G526" s="157" t="s">
        <v>261</v>
      </c>
      <c r="H526" s="16">
        <v>200</v>
      </c>
      <c r="I526" s="167"/>
      <c r="J526" s="154"/>
      <c r="K526" s="438"/>
      <c r="L526" s="438">
        <f t="shared" si="195"/>
        <v>0</v>
      </c>
      <c r="M526" s="482">
        <f t="shared" si="193"/>
        <v>0</v>
      </c>
      <c r="N526" s="482"/>
      <c r="O526" s="482"/>
      <c r="P526" s="485"/>
      <c r="Q526" s="485"/>
      <c r="T526" s="143"/>
      <c r="U526" s="143"/>
      <c r="V526" s="143"/>
      <c r="W526" s="143"/>
      <c r="X526" s="143"/>
      <c r="Y526" s="141"/>
      <c r="Z526" s="572"/>
      <c r="AJ526" s="144"/>
      <c r="AK526" s="144"/>
    </row>
    <row r="527" spans="1:40" ht="12.75" customHeight="1">
      <c r="A527" s="1">
        <f t="shared" si="194"/>
        <v>67006</v>
      </c>
      <c r="B527" s="15" t="s">
        <v>690</v>
      </c>
      <c r="C527" s="152"/>
      <c r="D527" s="157"/>
      <c r="E527" s="152"/>
      <c r="F527" s="304">
        <v>0</v>
      </c>
      <c r="G527" s="297" t="s">
        <v>65</v>
      </c>
      <c r="H527" s="16">
        <v>0</v>
      </c>
      <c r="I527" s="167"/>
      <c r="J527" s="154"/>
      <c r="K527" s="438"/>
      <c r="L527" s="438">
        <f>F527*H527</f>
        <v>0</v>
      </c>
      <c r="M527" s="482">
        <f>K527+L527</f>
        <v>0</v>
      </c>
      <c r="N527" s="482"/>
      <c r="O527" s="482"/>
      <c r="P527" s="485"/>
      <c r="Q527" s="485"/>
      <c r="T527" s="143"/>
      <c r="U527" s="143"/>
      <c r="V527" s="143"/>
      <c r="W527" s="143"/>
      <c r="X527" s="143"/>
      <c r="Y527" s="141"/>
      <c r="Z527" s="572"/>
      <c r="AJ527" s="144"/>
      <c r="AK527" s="144"/>
    </row>
    <row r="528" spans="1:40" ht="12.75" customHeight="1">
      <c r="A528" s="1">
        <f t="shared" si="194"/>
        <v>67007</v>
      </c>
      <c r="C528" s="152"/>
      <c r="D528" s="157"/>
      <c r="E528" s="152"/>
      <c r="F528" s="244"/>
      <c r="G528" s="560"/>
      <c r="H528" s="16"/>
      <c r="I528" s="167"/>
      <c r="J528" s="154"/>
      <c r="K528" s="438"/>
      <c r="L528" s="438">
        <v>0</v>
      </c>
      <c r="M528" s="482">
        <f t="shared" si="193"/>
        <v>0</v>
      </c>
      <c r="N528" s="482"/>
      <c r="O528" s="482"/>
      <c r="P528" s="485"/>
      <c r="Q528" s="485"/>
      <c r="T528" s="143"/>
      <c r="U528" s="143"/>
      <c r="V528" s="143"/>
      <c r="W528" s="143"/>
      <c r="X528" s="143"/>
      <c r="Y528" s="141"/>
      <c r="Z528" s="572"/>
      <c r="AJ528" s="144"/>
      <c r="AK528" s="144"/>
      <c r="AN528" s="16"/>
    </row>
    <row r="529" spans="1:39" ht="12.75" customHeight="1">
      <c r="C529" s="152"/>
      <c r="D529" s="157"/>
      <c r="E529" s="152"/>
      <c r="F529" s="17"/>
      <c r="H529" s="16"/>
      <c r="I529" s="167"/>
      <c r="J529" s="162"/>
      <c r="K529" s="484"/>
      <c r="L529" s="484"/>
      <c r="M529" s="482"/>
      <c r="N529" s="482"/>
      <c r="O529" s="482"/>
      <c r="P529" s="485"/>
      <c r="Q529" s="485"/>
      <c r="T529" s="143"/>
      <c r="U529" s="143"/>
      <c r="V529" s="143"/>
      <c r="W529" s="143"/>
      <c r="X529" s="143"/>
      <c r="Y529" s="141"/>
      <c r="Z529" s="576"/>
      <c r="AJ529" s="144"/>
      <c r="AK529" s="144"/>
    </row>
    <row r="530" spans="1:39" ht="12.75" customHeight="1">
      <c r="C530" s="152"/>
      <c r="D530" s="157"/>
      <c r="E530" s="152"/>
      <c r="F530" s="17"/>
      <c r="H530" s="16"/>
      <c r="I530" s="167"/>
      <c r="J530" s="162"/>
      <c r="K530" s="484"/>
      <c r="L530" s="484"/>
      <c r="M530" s="482"/>
      <c r="N530" s="482"/>
      <c r="O530" s="482"/>
      <c r="P530" s="485"/>
      <c r="Q530" s="485"/>
      <c r="R530" s="317"/>
      <c r="S530" s="317"/>
      <c r="T530" s="317"/>
      <c r="U530" s="143"/>
      <c r="V530" s="143"/>
      <c r="W530" s="143"/>
      <c r="X530" s="143"/>
      <c r="Y530" s="141"/>
      <c r="Z530" s="572"/>
      <c r="AJ530" s="144"/>
      <c r="AK530" s="144"/>
    </row>
    <row r="531" spans="1:39" s="30" customFormat="1" ht="13.5" thickBot="1">
      <c r="A531" s="1"/>
      <c r="B531" s="326"/>
      <c r="C531" s="247"/>
      <c r="D531" s="164"/>
      <c r="E531" s="163"/>
      <c r="F531" s="169"/>
      <c r="G531" s="165"/>
      <c r="H531" s="272"/>
      <c r="I531" s="272" t="s">
        <v>549</v>
      </c>
      <c r="J531" s="185"/>
      <c r="K531" s="481">
        <f>K455+K468+K476+K483+K502+K511+K520</f>
        <v>0</v>
      </c>
      <c r="L531" s="549">
        <f t="shared" ref="L531:P531" si="196">L455+L468+L476+L483+L502+L511+L520</f>
        <v>0</v>
      </c>
      <c r="M531" s="549">
        <f t="shared" si="196"/>
        <v>0</v>
      </c>
      <c r="N531" s="549">
        <f t="shared" si="196"/>
        <v>0</v>
      </c>
      <c r="O531" s="549">
        <f t="shared" si="196"/>
        <v>0</v>
      </c>
      <c r="P531" s="550">
        <f t="shared" si="196"/>
        <v>0</v>
      </c>
      <c r="Q531" s="550">
        <f>Q455+Q468+Q476+Q483+Q502+Q511+Q520</f>
        <v>0</v>
      </c>
      <c r="R531" s="51"/>
      <c r="S531" s="10"/>
      <c r="T531" s="143"/>
      <c r="U531" s="143"/>
      <c r="V531" s="143"/>
      <c r="W531" s="143"/>
      <c r="X531" s="143"/>
      <c r="Y531" s="141"/>
      <c r="Z531" s="572"/>
      <c r="AA531" s="366"/>
      <c r="AB531" s="14"/>
      <c r="AC531" s="15"/>
      <c r="AD531" s="16"/>
      <c r="AE531" s="16"/>
      <c r="AF531" s="15"/>
      <c r="AG531" s="15"/>
      <c r="AH531" s="15"/>
      <c r="AI531" s="15"/>
      <c r="AJ531" s="144"/>
      <c r="AK531" s="144"/>
      <c r="AL531" s="51"/>
      <c r="AM531" s="19"/>
    </row>
    <row r="532" spans="1:39" s="30" customFormat="1" ht="12.75" customHeight="1" thickBot="1">
      <c r="A532" s="454"/>
      <c r="B532" s="458"/>
      <c r="C532" s="459"/>
      <c r="D532" s="460"/>
      <c r="E532" s="459"/>
      <c r="F532" s="420"/>
      <c r="G532" s="420"/>
      <c r="H532" s="461"/>
      <c r="I532" s="462"/>
      <c r="J532" s="463"/>
      <c r="K532" s="518"/>
      <c r="L532" s="518"/>
      <c r="M532" s="518"/>
      <c r="N532" s="518"/>
      <c r="O532" s="518"/>
      <c r="P532" s="518"/>
      <c r="Q532" s="518"/>
      <c r="R532" s="151"/>
      <c r="S532" s="10"/>
      <c r="T532" s="143"/>
      <c r="U532" s="143"/>
      <c r="V532" s="143"/>
      <c r="W532" s="143"/>
      <c r="X532" s="143"/>
      <c r="Y532" s="141"/>
      <c r="Z532" s="577"/>
      <c r="AA532" s="366"/>
      <c r="AB532" s="366"/>
      <c r="AC532" s="366"/>
      <c r="AD532" s="366"/>
      <c r="AE532" s="366"/>
      <c r="AF532" s="366"/>
      <c r="AG532" s="15"/>
      <c r="AH532" s="15"/>
      <c r="AI532" s="15"/>
      <c r="AJ532" s="144"/>
      <c r="AK532" s="144"/>
      <c r="AL532" s="51"/>
      <c r="AM532" s="19"/>
    </row>
    <row r="533" spans="1:39" ht="12.75" customHeight="1">
      <c r="C533" s="152"/>
      <c r="D533" s="157"/>
      <c r="E533" s="152"/>
      <c r="F533" s="17"/>
      <c r="G533" s="244"/>
      <c r="H533" s="16"/>
      <c r="I533" s="167"/>
      <c r="J533" s="162"/>
      <c r="K533" s="547"/>
      <c r="L533" s="547"/>
      <c r="M533" s="548"/>
      <c r="N533" s="548"/>
      <c r="O533" s="548"/>
      <c r="P533" s="548"/>
      <c r="Q533" s="548"/>
      <c r="T533" s="143"/>
      <c r="U533" s="143"/>
      <c r="V533" s="143"/>
      <c r="W533" s="143"/>
      <c r="X533" s="143"/>
      <c r="Y533" s="141"/>
      <c r="Z533" s="577"/>
      <c r="AB533" s="366"/>
      <c r="AC533" s="366"/>
      <c r="AD533" s="366"/>
      <c r="AE533" s="366"/>
      <c r="AF533" s="366"/>
      <c r="AJ533" s="257"/>
      <c r="AK533" s="144"/>
    </row>
    <row r="534" spans="1:39" ht="39" customHeight="1">
      <c r="A534" s="75" t="s">
        <v>6</v>
      </c>
      <c r="B534" s="30" t="s">
        <v>329</v>
      </c>
      <c r="C534" s="138"/>
      <c r="D534" s="139"/>
      <c r="E534" s="138"/>
      <c r="F534" s="144"/>
      <c r="G534" s="140"/>
      <c r="H534" s="19"/>
      <c r="I534" s="167"/>
      <c r="J534" s="183"/>
      <c r="K534" s="492" t="s">
        <v>581</v>
      </c>
      <c r="L534" s="493" t="s">
        <v>580</v>
      </c>
      <c r="M534" s="494" t="s">
        <v>72</v>
      </c>
      <c r="N534" s="495" t="s">
        <v>568</v>
      </c>
      <c r="O534" s="495" t="s">
        <v>570</v>
      </c>
      <c r="P534" s="495" t="s">
        <v>569</v>
      </c>
      <c r="Q534" s="480" t="s">
        <v>709</v>
      </c>
      <c r="T534" s="143"/>
      <c r="U534" s="143"/>
      <c r="V534" s="143"/>
      <c r="W534" s="143"/>
      <c r="X534" s="143"/>
      <c r="Y534" s="141"/>
      <c r="Z534" s="577"/>
      <c r="AB534" s="366"/>
      <c r="AC534" s="366"/>
      <c r="AD534" s="366"/>
      <c r="AE534" s="366"/>
      <c r="AF534" s="366"/>
      <c r="AJ534" s="144"/>
      <c r="AK534" s="144"/>
    </row>
    <row r="535" spans="1:39" ht="12.75" customHeight="1">
      <c r="A535" s="75"/>
      <c r="B535" s="145" t="s">
        <v>330</v>
      </c>
      <c r="C535" s="146"/>
      <c r="D535" s="147"/>
      <c r="E535" s="146"/>
      <c r="F535" s="272"/>
      <c r="G535" s="148"/>
      <c r="H535" s="149"/>
      <c r="I535" s="149" t="s">
        <v>13</v>
      </c>
      <c r="J535" s="150"/>
      <c r="K535" s="486">
        <f>SUM(K536:K543)</f>
        <v>0</v>
      </c>
      <c r="L535" s="486">
        <f t="shared" ref="L535:P535" si="197">SUM(L536:L543)</f>
        <v>0</v>
      </c>
      <c r="M535" s="487">
        <f t="shared" si="197"/>
        <v>0</v>
      </c>
      <c r="N535" s="487">
        <f t="shared" si="197"/>
        <v>0</v>
      </c>
      <c r="O535" s="487">
        <f t="shared" si="197"/>
        <v>0</v>
      </c>
      <c r="P535" s="487">
        <f t="shared" si="197"/>
        <v>0</v>
      </c>
      <c r="Q535" s="487">
        <f>SUM(Q536:Q543)</f>
        <v>0</v>
      </c>
      <c r="T535" s="143"/>
      <c r="U535" s="143"/>
      <c r="V535" s="143"/>
      <c r="W535" s="143"/>
      <c r="X535" s="143"/>
      <c r="Y535" s="141"/>
      <c r="Z535" s="577"/>
      <c r="AB535" s="366"/>
      <c r="AC535" s="366"/>
      <c r="AD535" s="366"/>
      <c r="AE535" s="366"/>
      <c r="AF535" s="366"/>
      <c r="AJ535" s="144"/>
      <c r="AK535" s="144"/>
    </row>
    <row r="536" spans="1:39" ht="12.75" customHeight="1">
      <c r="A536" s="1">
        <v>71000</v>
      </c>
      <c r="B536" s="15" t="s">
        <v>331</v>
      </c>
      <c r="C536" s="274"/>
      <c r="D536" s="211"/>
      <c r="E536" s="10"/>
      <c r="F536" s="302">
        <v>0</v>
      </c>
      <c r="G536" s="278" t="s">
        <v>65</v>
      </c>
      <c r="H536" s="207">
        <v>0</v>
      </c>
      <c r="I536" s="167"/>
      <c r="J536" s="154"/>
      <c r="K536" s="438"/>
      <c r="L536" s="438">
        <f>F536*H536</f>
        <v>0</v>
      </c>
      <c r="M536" s="482">
        <f>K536+L536</f>
        <v>0</v>
      </c>
      <c r="N536" s="482"/>
      <c r="O536" s="485"/>
      <c r="P536" s="482"/>
      <c r="Q536" s="482"/>
      <c r="T536" s="143"/>
      <c r="U536" s="143"/>
      <c r="V536" s="143"/>
      <c r="W536" s="143"/>
      <c r="X536" s="143"/>
      <c r="Y536" s="141"/>
      <c r="Z536" s="577"/>
      <c r="AA536" s="564" t="s">
        <v>687</v>
      </c>
      <c r="AB536" s="565"/>
      <c r="AC536" s="366"/>
      <c r="AD536" s="366"/>
      <c r="AE536" s="366"/>
      <c r="AF536" s="366"/>
      <c r="AJ536" s="144"/>
      <c r="AK536" s="144"/>
    </row>
    <row r="537" spans="1:39" ht="12.75" customHeight="1">
      <c r="A537" s="1">
        <f t="shared" ref="A537:A542" si="198">A536+1</f>
        <v>71001</v>
      </c>
      <c r="B537" s="15" t="s">
        <v>332</v>
      </c>
      <c r="C537" s="274"/>
      <c r="D537" s="211"/>
      <c r="E537" s="10"/>
      <c r="F537" s="279"/>
      <c r="G537" s="278" t="s">
        <v>261</v>
      </c>
      <c r="H537" s="207">
        <v>0</v>
      </c>
      <c r="I537" s="167"/>
      <c r="J537" s="154"/>
      <c r="K537" s="438"/>
      <c r="L537" s="438">
        <f>F537*H537</f>
        <v>0</v>
      </c>
      <c r="M537" s="482">
        <f t="shared" ref="M537:M542" si="199">K537+L537</f>
        <v>0</v>
      </c>
      <c r="N537" s="482"/>
      <c r="O537" s="485"/>
      <c r="P537" s="482"/>
      <c r="Q537" s="482"/>
      <c r="T537" s="143"/>
      <c r="U537" s="143"/>
      <c r="V537" s="143"/>
      <c r="W537" s="143"/>
      <c r="X537" s="143"/>
      <c r="Y537" s="141"/>
      <c r="Z537" s="577"/>
      <c r="AB537" s="366"/>
      <c r="AC537" s="366"/>
      <c r="AD537" s="366"/>
      <c r="AE537" s="366"/>
      <c r="AF537" s="366"/>
      <c r="AJ537" s="144"/>
      <c r="AK537" s="144"/>
    </row>
    <row r="538" spans="1:39" ht="12.75" customHeight="1">
      <c r="A538" s="1">
        <f t="shared" si="198"/>
        <v>71002</v>
      </c>
      <c r="B538" s="15" t="s">
        <v>0</v>
      </c>
      <c r="C538" s="274"/>
      <c r="D538" s="211"/>
      <c r="E538" s="10"/>
      <c r="F538" s="279"/>
      <c r="G538" s="278" t="s">
        <v>261</v>
      </c>
      <c r="H538" s="207">
        <v>0</v>
      </c>
      <c r="I538" s="167"/>
      <c r="J538" s="154"/>
      <c r="K538" s="438"/>
      <c r="L538" s="438">
        <f t="shared" ref="L538:L541" si="200">F538*H538</f>
        <v>0</v>
      </c>
      <c r="M538" s="482">
        <f t="shared" si="199"/>
        <v>0</v>
      </c>
      <c r="N538" s="482"/>
      <c r="O538" s="485"/>
      <c r="P538" s="482"/>
      <c r="Q538" s="482"/>
      <c r="T538" s="143"/>
      <c r="U538" s="143"/>
      <c r="V538" s="143"/>
      <c r="W538" s="143"/>
      <c r="X538" s="143"/>
      <c r="Y538" s="141"/>
      <c r="Z538" s="577"/>
      <c r="AB538" s="366"/>
      <c r="AC538" s="366"/>
      <c r="AD538" s="366"/>
      <c r="AE538" s="366"/>
      <c r="AF538" s="366"/>
      <c r="AJ538" s="144"/>
      <c r="AK538" s="144"/>
    </row>
    <row r="539" spans="1:39" ht="12.75" customHeight="1">
      <c r="A539" s="1">
        <f t="shared" si="198"/>
        <v>71003</v>
      </c>
      <c r="B539" s="15" t="s">
        <v>333</v>
      </c>
      <c r="C539" s="10"/>
      <c r="D539" s="211"/>
      <c r="E539" s="10"/>
      <c r="F539" s="279"/>
      <c r="G539" s="278" t="s">
        <v>261</v>
      </c>
      <c r="H539" s="207">
        <v>0</v>
      </c>
      <c r="I539" s="167"/>
      <c r="J539" s="154"/>
      <c r="K539" s="438"/>
      <c r="L539" s="438">
        <f t="shared" si="200"/>
        <v>0</v>
      </c>
      <c r="M539" s="482">
        <f t="shared" si="199"/>
        <v>0</v>
      </c>
      <c r="N539" s="482"/>
      <c r="O539" s="485"/>
      <c r="P539" s="482"/>
      <c r="Q539" s="482"/>
      <c r="T539" s="143"/>
      <c r="U539" s="143"/>
      <c r="V539" s="143"/>
      <c r="W539" s="143"/>
      <c r="X539" s="143"/>
      <c r="Y539" s="141"/>
      <c r="Z539" s="577"/>
      <c r="AB539" s="366"/>
      <c r="AC539" s="366"/>
      <c r="AD539" s="366"/>
      <c r="AE539" s="366"/>
      <c r="AF539" s="366"/>
      <c r="AJ539" s="144"/>
      <c r="AK539" s="144"/>
    </row>
    <row r="540" spans="1:39" ht="12.75" customHeight="1">
      <c r="A540" s="1">
        <f t="shared" si="198"/>
        <v>71004</v>
      </c>
      <c r="B540" s="15" t="s">
        <v>334</v>
      </c>
      <c r="C540" s="10"/>
      <c r="D540" s="211"/>
      <c r="E540" s="10"/>
      <c r="F540" s="302">
        <v>0</v>
      </c>
      <c r="G540" s="278" t="s">
        <v>65</v>
      </c>
      <c r="H540" s="207">
        <v>0</v>
      </c>
      <c r="I540" s="167"/>
      <c r="J540" s="154"/>
      <c r="K540" s="438"/>
      <c r="L540" s="438">
        <f t="shared" si="200"/>
        <v>0</v>
      </c>
      <c r="M540" s="482">
        <f t="shared" si="199"/>
        <v>0</v>
      </c>
      <c r="N540" s="482"/>
      <c r="O540" s="485"/>
      <c r="P540" s="482"/>
      <c r="Q540" s="482"/>
      <c r="T540" s="143"/>
      <c r="U540" s="143"/>
      <c r="V540" s="143"/>
      <c r="W540" s="143"/>
      <c r="X540" s="143"/>
      <c r="Y540" s="141"/>
      <c r="Z540" s="577"/>
      <c r="AB540" s="366"/>
      <c r="AC540" s="366"/>
      <c r="AD540" s="366"/>
      <c r="AE540" s="366"/>
      <c r="AF540" s="366"/>
      <c r="AJ540" s="144"/>
      <c r="AK540" s="144"/>
    </row>
    <row r="541" spans="1:39" s="30" customFormat="1" ht="12.75" customHeight="1">
      <c r="A541" s="1">
        <f t="shared" si="198"/>
        <v>71005</v>
      </c>
      <c r="B541" s="15" t="s">
        <v>335</v>
      </c>
      <c r="C541" s="10"/>
      <c r="D541" s="211"/>
      <c r="E541" s="10"/>
      <c r="F541" s="302">
        <v>0</v>
      </c>
      <c r="G541" s="278" t="s">
        <v>65</v>
      </c>
      <c r="H541" s="207">
        <v>0</v>
      </c>
      <c r="I541" s="167"/>
      <c r="J541" s="154"/>
      <c r="K541" s="438"/>
      <c r="L541" s="438">
        <f t="shared" si="200"/>
        <v>0</v>
      </c>
      <c r="M541" s="482">
        <f t="shared" si="199"/>
        <v>0</v>
      </c>
      <c r="N541" s="482"/>
      <c r="O541" s="485"/>
      <c r="P541" s="482"/>
      <c r="Q541" s="482"/>
      <c r="R541" s="151"/>
      <c r="S541" s="10"/>
      <c r="T541" s="143"/>
      <c r="U541" s="143"/>
      <c r="V541" s="143"/>
      <c r="W541" s="143"/>
      <c r="X541" s="143"/>
      <c r="Y541" s="141"/>
      <c r="Z541" s="577"/>
      <c r="AA541" s="366"/>
      <c r="AB541" s="366"/>
      <c r="AC541" s="366"/>
      <c r="AD541" s="366"/>
      <c r="AE541" s="366"/>
      <c r="AF541" s="366"/>
      <c r="AG541" s="15"/>
      <c r="AH541" s="15"/>
      <c r="AI541" s="15"/>
      <c r="AJ541" s="144"/>
      <c r="AK541" s="144"/>
      <c r="AL541" s="51"/>
      <c r="AM541" s="19"/>
    </row>
    <row r="542" spans="1:39" ht="12.75" customHeight="1">
      <c r="A542" s="1">
        <f t="shared" si="198"/>
        <v>71006</v>
      </c>
      <c r="C542" s="10"/>
      <c r="D542" s="211"/>
      <c r="E542" s="10"/>
      <c r="F542" s="279"/>
      <c r="G542" s="278"/>
      <c r="H542" s="207"/>
      <c r="I542" s="167"/>
      <c r="J542" s="154"/>
      <c r="K542" s="438"/>
      <c r="L542" s="438"/>
      <c r="M542" s="482">
        <f t="shared" si="199"/>
        <v>0</v>
      </c>
      <c r="N542" s="482"/>
      <c r="O542" s="485"/>
      <c r="P542" s="482"/>
      <c r="Q542" s="482"/>
      <c r="T542" s="143"/>
      <c r="U542" s="143"/>
      <c r="V542" s="143"/>
      <c r="W542" s="143"/>
      <c r="X542" s="143"/>
      <c r="Y542" s="141"/>
      <c r="Z542" s="577"/>
      <c r="AB542" s="366"/>
      <c r="AC542" s="366"/>
      <c r="AD542" s="366"/>
      <c r="AE542" s="366"/>
      <c r="AF542" s="366"/>
      <c r="AJ542" s="144"/>
      <c r="AK542" s="144"/>
    </row>
    <row r="543" spans="1:39" ht="12.75" customHeight="1">
      <c r="C543" s="10"/>
      <c r="D543" s="211"/>
      <c r="E543" s="10"/>
      <c r="F543" s="297"/>
      <c r="G543" s="278"/>
      <c r="H543" s="207"/>
      <c r="I543" s="167"/>
      <c r="J543" s="162"/>
      <c r="K543" s="484"/>
      <c r="L543" s="484"/>
      <c r="M543" s="482"/>
      <c r="N543" s="482"/>
      <c r="O543" s="485"/>
      <c r="P543" s="482"/>
      <c r="Q543" s="482"/>
      <c r="T543" s="143"/>
      <c r="U543" s="143"/>
      <c r="V543" s="143"/>
      <c r="W543" s="143"/>
      <c r="X543" s="143"/>
      <c r="Y543" s="141"/>
      <c r="Z543" s="577"/>
      <c r="AB543" s="366"/>
      <c r="AC543" s="366"/>
      <c r="AD543" s="366"/>
      <c r="AE543" s="366"/>
      <c r="AF543" s="366"/>
      <c r="AJ543" s="144"/>
      <c r="AK543" s="144"/>
    </row>
    <row r="544" spans="1:39" ht="12.75" customHeight="1">
      <c r="A544" s="75"/>
      <c r="B544" s="145" t="s">
        <v>336</v>
      </c>
      <c r="C544" s="146"/>
      <c r="D544" s="147"/>
      <c r="E544" s="146"/>
      <c r="F544" s="272"/>
      <c r="G544" s="148"/>
      <c r="H544" s="149"/>
      <c r="I544" s="149" t="s">
        <v>13</v>
      </c>
      <c r="J544" s="150"/>
      <c r="K544" s="486">
        <f>SUM(K545:K551)</f>
        <v>0</v>
      </c>
      <c r="L544" s="486">
        <f t="shared" ref="L544:P544" si="201">SUM(L545:L551)</f>
        <v>0</v>
      </c>
      <c r="M544" s="487">
        <f t="shared" si="201"/>
        <v>0</v>
      </c>
      <c r="N544" s="487">
        <f t="shared" si="201"/>
        <v>0</v>
      </c>
      <c r="O544" s="487">
        <f t="shared" si="201"/>
        <v>0</v>
      </c>
      <c r="P544" s="487">
        <f t="shared" si="201"/>
        <v>0</v>
      </c>
      <c r="Q544" s="487">
        <f>SUM(Q545:Q551)</f>
        <v>0</v>
      </c>
      <c r="T544" s="143"/>
      <c r="U544" s="143"/>
      <c r="V544" s="143"/>
      <c r="W544" s="143"/>
      <c r="X544" s="143"/>
      <c r="Y544" s="141"/>
      <c r="Z544" s="577"/>
      <c r="AB544" s="366"/>
      <c r="AC544" s="366"/>
      <c r="AD544" s="366"/>
      <c r="AE544" s="366"/>
      <c r="AF544" s="366"/>
      <c r="AJ544" s="144"/>
      <c r="AK544" s="144"/>
    </row>
    <row r="545" spans="1:39" ht="12.75" customHeight="1">
      <c r="A545" s="1">
        <v>72000</v>
      </c>
      <c r="B545" s="15" t="s">
        <v>337</v>
      </c>
      <c r="C545" s="152"/>
      <c r="D545" s="157"/>
      <c r="E545" s="152"/>
      <c r="F545" s="302">
        <v>0</v>
      </c>
      <c r="G545" s="278" t="s">
        <v>65</v>
      </c>
      <c r="H545" s="16">
        <v>0</v>
      </c>
      <c r="I545" s="167"/>
      <c r="J545" s="154"/>
      <c r="K545" s="438"/>
      <c r="L545" s="438">
        <f>F545*H545</f>
        <v>0</v>
      </c>
      <c r="M545" s="482">
        <f t="shared" ref="M545:M550" si="202">K545+L545</f>
        <v>0</v>
      </c>
      <c r="N545" s="482"/>
      <c r="O545" s="485"/>
      <c r="P545" s="482"/>
      <c r="Q545" s="482"/>
      <c r="T545" s="143"/>
      <c r="U545" s="143"/>
      <c r="V545" s="143"/>
      <c r="W545" s="143"/>
      <c r="X545" s="143"/>
      <c r="Y545" s="141"/>
      <c r="Z545" s="577"/>
      <c r="AA545" s="564" t="s">
        <v>687</v>
      </c>
      <c r="AB545" s="565"/>
      <c r="AC545" s="366"/>
      <c r="AD545" s="366"/>
      <c r="AE545" s="366"/>
      <c r="AF545" s="366"/>
      <c r="AJ545" s="144"/>
      <c r="AK545" s="144"/>
    </row>
    <row r="546" spans="1:39" ht="12.75" customHeight="1">
      <c r="A546" s="1">
        <f>A545+1</f>
        <v>72001</v>
      </c>
      <c r="B546" s="15" t="s">
        <v>550</v>
      </c>
      <c r="C546" s="152"/>
      <c r="D546" s="157"/>
      <c r="E546" s="152"/>
      <c r="F546" s="302">
        <v>0</v>
      </c>
      <c r="G546" s="278" t="s">
        <v>65</v>
      </c>
      <c r="H546" s="16">
        <v>0</v>
      </c>
      <c r="I546" s="167"/>
      <c r="J546" s="154"/>
      <c r="K546" s="438"/>
      <c r="L546" s="438">
        <f>F546*H546</f>
        <v>0</v>
      </c>
      <c r="M546" s="482">
        <f t="shared" si="202"/>
        <v>0</v>
      </c>
      <c r="N546" s="482"/>
      <c r="O546" s="485"/>
      <c r="P546" s="482"/>
      <c r="Q546" s="482"/>
      <c r="T546" s="143"/>
      <c r="U546" s="143"/>
      <c r="V546" s="143"/>
      <c r="W546" s="143"/>
      <c r="X546" s="143"/>
      <c r="Y546" s="141"/>
      <c r="Z546" s="577"/>
      <c r="AB546" s="366"/>
      <c r="AC546" s="366"/>
      <c r="AD546" s="366"/>
      <c r="AE546" s="366"/>
      <c r="AF546" s="366"/>
      <c r="AJ546" s="144"/>
      <c r="AK546" s="144"/>
    </row>
    <row r="547" spans="1:39" ht="12.75" customHeight="1">
      <c r="A547" s="1">
        <f>A546+1</f>
        <v>72002</v>
      </c>
      <c r="B547" s="15" t="s">
        <v>551</v>
      </c>
      <c r="C547" s="152"/>
      <c r="D547" s="157"/>
      <c r="E547" s="152"/>
      <c r="F547" s="302">
        <v>0</v>
      </c>
      <c r="G547" s="278" t="s">
        <v>65</v>
      </c>
      <c r="H547" s="16">
        <v>0</v>
      </c>
      <c r="I547" s="167"/>
      <c r="J547" s="154"/>
      <c r="K547" s="438"/>
      <c r="L547" s="438">
        <f>F547*H547</f>
        <v>0</v>
      </c>
      <c r="M547" s="482">
        <f t="shared" si="202"/>
        <v>0</v>
      </c>
      <c r="N547" s="482"/>
      <c r="O547" s="485"/>
      <c r="P547" s="482"/>
      <c r="Q547" s="482"/>
      <c r="T547" s="143"/>
      <c r="U547" s="143"/>
      <c r="V547" s="143"/>
      <c r="W547" s="143"/>
      <c r="X547" s="143"/>
      <c r="Y547" s="141"/>
      <c r="Z547" s="577"/>
      <c r="AB547" s="366"/>
      <c r="AC547" s="366"/>
      <c r="AD547" s="366"/>
      <c r="AE547" s="366"/>
      <c r="AF547" s="366"/>
      <c r="AJ547" s="144"/>
      <c r="AK547" s="144"/>
    </row>
    <row r="548" spans="1:39" ht="12.75" customHeight="1">
      <c r="A548" s="1">
        <f t="shared" ref="A548:A550" si="203">A547+1</f>
        <v>72003</v>
      </c>
      <c r="B548" s="15" t="s">
        <v>338</v>
      </c>
      <c r="C548" s="152"/>
      <c r="D548" s="157"/>
      <c r="E548" s="152"/>
      <c r="F548" s="294">
        <v>0</v>
      </c>
      <c r="G548" s="278" t="s">
        <v>261</v>
      </c>
      <c r="H548" s="16">
        <v>0</v>
      </c>
      <c r="I548" s="167"/>
      <c r="J548" s="154"/>
      <c r="K548" s="438"/>
      <c r="L548" s="438">
        <f>F548*H548</f>
        <v>0</v>
      </c>
      <c r="M548" s="482">
        <f t="shared" si="202"/>
        <v>0</v>
      </c>
      <c r="N548" s="482"/>
      <c r="O548" s="485"/>
      <c r="P548" s="482"/>
      <c r="Q548" s="482"/>
      <c r="T548" s="143"/>
      <c r="U548" s="143"/>
      <c r="V548" s="143"/>
      <c r="W548" s="143"/>
      <c r="X548" s="143"/>
      <c r="Y548" s="141"/>
      <c r="Z548" s="577"/>
      <c r="AB548" s="366"/>
      <c r="AC548" s="366"/>
      <c r="AD548" s="366"/>
      <c r="AE548" s="366"/>
      <c r="AF548" s="366"/>
      <c r="AJ548" s="144"/>
      <c r="AK548" s="144"/>
    </row>
    <row r="549" spans="1:39" s="30" customFormat="1" ht="12.75" customHeight="1">
      <c r="A549" s="1">
        <f t="shared" si="203"/>
        <v>72004</v>
      </c>
      <c r="B549" s="15" t="s">
        <v>335</v>
      </c>
      <c r="C549" s="152"/>
      <c r="D549" s="157"/>
      <c r="E549" s="152"/>
      <c r="F549" s="302">
        <v>0</v>
      </c>
      <c r="G549" s="278" t="s">
        <v>65</v>
      </c>
      <c r="H549" s="16">
        <v>0</v>
      </c>
      <c r="I549" s="167"/>
      <c r="J549" s="154"/>
      <c r="K549" s="438"/>
      <c r="L549" s="438">
        <f>F549*H549</f>
        <v>0</v>
      </c>
      <c r="M549" s="482">
        <f t="shared" si="202"/>
        <v>0</v>
      </c>
      <c r="N549" s="482"/>
      <c r="O549" s="485"/>
      <c r="P549" s="482"/>
      <c r="Q549" s="482"/>
      <c r="R549" s="51"/>
      <c r="S549" s="10"/>
      <c r="T549" s="143"/>
      <c r="U549" s="143"/>
      <c r="V549" s="143"/>
      <c r="W549" s="143"/>
      <c r="X549" s="143"/>
      <c r="Y549" s="141"/>
      <c r="Z549" s="577"/>
      <c r="AA549" s="366"/>
      <c r="AB549" s="366"/>
      <c r="AC549" s="366"/>
      <c r="AD549" s="366"/>
      <c r="AE549" s="366"/>
      <c r="AF549" s="366"/>
      <c r="AG549" s="15"/>
      <c r="AH549" s="15"/>
      <c r="AI549" s="15"/>
      <c r="AJ549" s="144"/>
      <c r="AK549" s="144"/>
      <c r="AL549" s="51"/>
      <c r="AM549" s="19"/>
    </row>
    <row r="550" spans="1:39" ht="12.75" customHeight="1">
      <c r="A550" s="1">
        <f t="shared" si="203"/>
        <v>72005</v>
      </c>
      <c r="C550" s="152"/>
      <c r="D550" s="157"/>
      <c r="E550" s="152"/>
      <c r="F550" s="17"/>
      <c r="G550" s="278"/>
      <c r="H550" s="16"/>
      <c r="I550" s="167"/>
      <c r="J550" s="154"/>
      <c r="K550" s="438"/>
      <c r="L550" s="438"/>
      <c r="M550" s="482">
        <f t="shared" si="202"/>
        <v>0</v>
      </c>
      <c r="N550" s="482"/>
      <c r="O550" s="485"/>
      <c r="P550" s="482"/>
      <c r="Q550" s="482"/>
      <c r="T550" s="143"/>
      <c r="U550" s="143"/>
      <c r="V550" s="143"/>
      <c r="W550" s="143"/>
      <c r="X550" s="143"/>
      <c r="Y550" s="141"/>
      <c r="Z550" s="577"/>
      <c r="AB550" s="366"/>
      <c r="AC550" s="366"/>
      <c r="AD550" s="366"/>
      <c r="AE550" s="366"/>
      <c r="AF550" s="366"/>
      <c r="AJ550" s="144"/>
      <c r="AK550" s="144"/>
    </row>
    <row r="551" spans="1:39" ht="12.75" customHeight="1">
      <c r="C551" s="152"/>
      <c r="D551" s="157"/>
      <c r="E551" s="152"/>
      <c r="F551" s="17"/>
      <c r="G551" s="278"/>
      <c r="H551" s="16"/>
      <c r="I551" s="167"/>
      <c r="J551" s="162"/>
      <c r="K551" s="523"/>
      <c r="L551" s="523"/>
      <c r="M551" s="536"/>
      <c r="N551" s="536"/>
      <c r="O551" s="537"/>
      <c r="P551" s="536"/>
      <c r="Q551" s="536"/>
      <c r="T551" s="143"/>
      <c r="U551" s="143"/>
      <c r="V551" s="143"/>
      <c r="W551" s="143"/>
      <c r="X551" s="143"/>
      <c r="Y551" s="141"/>
      <c r="Z551" s="577"/>
      <c r="AB551" s="366"/>
      <c r="AC551" s="366"/>
      <c r="AD551" s="366"/>
      <c r="AE551" s="366"/>
      <c r="AF551" s="366"/>
      <c r="AJ551" s="144"/>
      <c r="AK551" s="144"/>
    </row>
    <row r="552" spans="1:39" ht="12.75" customHeight="1">
      <c r="A552" s="75"/>
      <c r="B552" s="145" t="s">
        <v>339</v>
      </c>
      <c r="C552" s="146"/>
      <c r="D552" s="147"/>
      <c r="E552" s="146"/>
      <c r="F552" s="272"/>
      <c r="G552" s="306"/>
      <c r="H552" s="149"/>
      <c r="I552" s="149" t="s">
        <v>13</v>
      </c>
      <c r="J552" s="150"/>
      <c r="K552" s="486">
        <f>SUM(K553:K559)</f>
        <v>0</v>
      </c>
      <c r="L552" s="486">
        <f t="shared" ref="L552:P552" si="204">SUM(L553:L559)</f>
        <v>0</v>
      </c>
      <c r="M552" s="486">
        <f t="shared" si="204"/>
        <v>0</v>
      </c>
      <c r="N552" s="486">
        <f t="shared" si="204"/>
        <v>0</v>
      </c>
      <c r="O552" s="486">
        <f t="shared" si="204"/>
        <v>0</v>
      </c>
      <c r="P552" s="551">
        <f t="shared" si="204"/>
        <v>0</v>
      </c>
      <c r="Q552" s="551">
        <f>SUM(Q553:Q559)</f>
        <v>0</v>
      </c>
      <c r="T552" s="143"/>
      <c r="U552" s="143"/>
      <c r="V552" s="143"/>
      <c r="W552" s="143"/>
      <c r="X552" s="143"/>
      <c r="Y552" s="141"/>
      <c r="Z552" s="577"/>
      <c r="AB552" s="366"/>
      <c r="AC552" s="366"/>
      <c r="AD552" s="366"/>
      <c r="AE552" s="366"/>
      <c r="AF552" s="366"/>
      <c r="AJ552" s="144"/>
      <c r="AK552" s="144"/>
    </row>
    <row r="553" spans="1:39" ht="12.75" customHeight="1">
      <c r="A553" s="1">
        <v>73000</v>
      </c>
      <c r="B553" s="15" t="s">
        <v>340</v>
      </c>
      <c r="C553" s="152"/>
      <c r="D553" s="157"/>
      <c r="E553" s="152"/>
      <c r="F553" s="304">
        <v>0</v>
      </c>
      <c r="G553" s="278" t="s">
        <v>65</v>
      </c>
      <c r="H553" s="16">
        <v>0</v>
      </c>
      <c r="I553" s="167"/>
      <c r="J553" s="154"/>
      <c r="K553" s="438"/>
      <c r="L553" s="438">
        <f>F553*H553</f>
        <v>0</v>
      </c>
      <c r="M553" s="482">
        <f t="shared" ref="M553:M558" si="205">K553+L553</f>
        <v>0</v>
      </c>
      <c r="N553" s="482"/>
      <c r="O553" s="485"/>
      <c r="P553" s="482"/>
      <c r="Q553" s="482"/>
      <c r="T553" s="143"/>
      <c r="U553" s="143"/>
      <c r="V553" s="143"/>
      <c r="W553" s="143"/>
      <c r="X553" s="143"/>
      <c r="Y553" s="141"/>
      <c r="Z553" s="577"/>
      <c r="AA553" s="564" t="s">
        <v>687</v>
      </c>
      <c r="AB553" s="565"/>
      <c r="AC553" s="366"/>
      <c r="AD553" s="366"/>
      <c r="AE553" s="366"/>
      <c r="AF553" s="366"/>
      <c r="AJ553" s="144"/>
      <c r="AK553" s="144"/>
    </row>
    <row r="554" spans="1:39" ht="12.75" customHeight="1">
      <c r="A554" s="1">
        <f>A553+1</f>
        <v>73001</v>
      </c>
      <c r="B554" s="15" t="s">
        <v>341</v>
      </c>
      <c r="C554" s="152"/>
      <c r="D554" s="157"/>
      <c r="E554" s="152"/>
      <c r="F554" s="17"/>
      <c r="G554" s="278" t="s">
        <v>261</v>
      </c>
      <c r="H554" s="16">
        <v>0</v>
      </c>
      <c r="I554" s="167"/>
      <c r="J554" s="154"/>
      <c r="K554" s="438"/>
      <c r="L554" s="438">
        <f>F554*H554</f>
        <v>0</v>
      </c>
      <c r="M554" s="482">
        <f t="shared" si="205"/>
        <v>0</v>
      </c>
      <c r="N554" s="482"/>
      <c r="O554" s="485"/>
      <c r="P554" s="482"/>
      <c r="Q554" s="482"/>
      <c r="T554" s="143"/>
      <c r="U554" s="143"/>
      <c r="V554" s="143"/>
      <c r="W554" s="143"/>
      <c r="X554" s="143"/>
      <c r="Y554" s="141"/>
      <c r="Z554" s="577"/>
      <c r="AB554" s="366"/>
      <c r="AC554" s="366"/>
      <c r="AD554" s="366"/>
      <c r="AE554" s="366"/>
      <c r="AF554" s="366"/>
      <c r="AJ554" s="144"/>
      <c r="AK554" s="144"/>
    </row>
    <row r="555" spans="1:39" ht="12.75" customHeight="1">
      <c r="A555" s="1">
        <f>A554+1</f>
        <v>73002</v>
      </c>
      <c r="B555" s="15" t="s">
        <v>342</v>
      </c>
      <c r="C555" s="152"/>
      <c r="D555" s="157"/>
      <c r="E555" s="152"/>
      <c r="F555" s="304">
        <v>0</v>
      </c>
      <c r="G555" s="278" t="s">
        <v>65</v>
      </c>
      <c r="H555" s="16">
        <v>0</v>
      </c>
      <c r="I555" s="167"/>
      <c r="J555" s="154"/>
      <c r="K555" s="438"/>
      <c r="L555" s="438">
        <f>F555*H555</f>
        <v>0</v>
      </c>
      <c r="M555" s="482">
        <f t="shared" si="205"/>
        <v>0</v>
      </c>
      <c r="N555" s="482"/>
      <c r="O555" s="485"/>
      <c r="P555" s="482"/>
      <c r="Q555" s="482"/>
      <c r="T555" s="143"/>
      <c r="U555" s="143"/>
      <c r="V555" s="143"/>
      <c r="W555" s="143"/>
      <c r="X555" s="143"/>
      <c r="Y555" s="141"/>
      <c r="Z555" s="577"/>
      <c r="AB555" s="366"/>
      <c r="AC555" s="366"/>
      <c r="AD555" s="366"/>
      <c r="AE555" s="366"/>
      <c r="AF555" s="366"/>
      <c r="AJ555" s="144"/>
      <c r="AK555" s="144"/>
    </row>
    <row r="556" spans="1:39" ht="12.75" customHeight="1">
      <c r="A556" s="1">
        <f>A555+1</f>
        <v>73003</v>
      </c>
      <c r="B556" s="15" t="s">
        <v>343</v>
      </c>
      <c r="C556" s="152"/>
      <c r="D556" s="157"/>
      <c r="E556" s="152"/>
      <c r="F556" s="304">
        <v>0</v>
      </c>
      <c r="G556" s="278" t="s">
        <v>65</v>
      </c>
      <c r="H556" s="16">
        <v>0</v>
      </c>
      <c r="I556" s="167"/>
      <c r="J556" s="154"/>
      <c r="K556" s="438"/>
      <c r="L556" s="438">
        <f>F556*H556</f>
        <v>0</v>
      </c>
      <c r="M556" s="482">
        <f t="shared" si="205"/>
        <v>0</v>
      </c>
      <c r="N556" s="482"/>
      <c r="O556" s="485"/>
      <c r="P556" s="482"/>
      <c r="Q556" s="482"/>
      <c r="T556" s="143"/>
      <c r="U556" s="143"/>
      <c r="V556" s="143"/>
      <c r="W556" s="143"/>
      <c r="X556" s="143"/>
      <c r="Y556" s="141"/>
      <c r="Z556" s="577"/>
      <c r="AB556" s="366"/>
      <c r="AC556" s="366"/>
      <c r="AD556" s="366"/>
      <c r="AE556" s="366"/>
      <c r="AF556" s="366"/>
      <c r="AJ556" s="144"/>
      <c r="AK556" s="144"/>
    </row>
    <row r="557" spans="1:39" s="30" customFormat="1" ht="12.75" customHeight="1">
      <c r="A557" s="1">
        <f>A556+1</f>
        <v>73004</v>
      </c>
      <c r="B557" s="15" t="s">
        <v>335</v>
      </c>
      <c r="C557" s="152"/>
      <c r="D557" s="157"/>
      <c r="E557" s="152"/>
      <c r="F557" s="304">
        <v>0</v>
      </c>
      <c r="G557" s="278" t="s">
        <v>65</v>
      </c>
      <c r="H557" s="16">
        <v>0</v>
      </c>
      <c r="I557" s="47"/>
      <c r="J557" s="154"/>
      <c r="K557" s="438"/>
      <c r="L557" s="438">
        <f>F557*H557</f>
        <v>0</v>
      </c>
      <c r="M557" s="482">
        <f t="shared" si="205"/>
        <v>0</v>
      </c>
      <c r="N557" s="482"/>
      <c r="O557" s="485"/>
      <c r="P557" s="482"/>
      <c r="Q557" s="482"/>
      <c r="R557" s="151"/>
      <c r="S557" s="10"/>
      <c r="T557" s="143"/>
      <c r="U557" s="143"/>
      <c r="V557" s="143"/>
      <c r="W557" s="143"/>
      <c r="X557" s="143"/>
      <c r="Y557" s="141"/>
      <c r="Z557" s="577"/>
      <c r="AA557" s="366"/>
      <c r="AB557" s="366"/>
      <c r="AC557" s="366"/>
      <c r="AD557" s="366"/>
      <c r="AE557" s="366"/>
      <c r="AF557" s="366"/>
      <c r="AG557" s="15"/>
      <c r="AH557" s="15"/>
      <c r="AI557" s="15"/>
      <c r="AJ557" s="144"/>
      <c r="AK557" s="144"/>
      <c r="AL557" s="51"/>
      <c r="AM557" s="19"/>
    </row>
    <row r="558" spans="1:39" ht="12.75" customHeight="1">
      <c r="A558" s="1">
        <f>A557+1</f>
        <v>73005</v>
      </c>
      <c r="C558" s="152"/>
      <c r="D558" s="157"/>
      <c r="E558" s="152"/>
      <c r="F558" s="17"/>
      <c r="G558" s="278"/>
      <c r="H558" s="16"/>
      <c r="I558" s="167"/>
      <c r="J558" s="154"/>
      <c r="K558" s="438"/>
      <c r="L558" s="438"/>
      <c r="M558" s="482">
        <f t="shared" si="205"/>
        <v>0</v>
      </c>
      <c r="N558" s="482"/>
      <c r="O558" s="485"/>
      <c r="P558" s="482"/>
      <c r="Q558" s="482"/>
      <c r="T558" s="143"/>
      <c r="U558" s="143"/>
      <c r="V558" s="143"/>
      <c r="W558" s="143"/>
      <c r="X558" s="143"/>
      <c r="Y558" s="141"/>
      <c r="Z558" s="577"/>
      <c r="AB558" s="366"/>
      <c r="AC558" s="366"/>
      <c r="AD558" s="366"/>
      <c r="AE558" s="366"/>
      <c r="AF558" s="366"/>
      <c r="AJ558" s="144"/>
      <c r="AK558" s="144"/>
    </row>
    <row r="559" spans="1:39" ht="12.75" customHeight="1">
      <c r="C559" s="152"/>
      <c r="D559" s="157"/>
      <c r="E559" s="152"/>
      <c r="F559" s="17"/>
      <c r="G559" s="278"/>
      <c r="H559" s="16"/>
      <c r="I559" s="167"/>
      <c r="J559" s="162"/>
      <c r="K559" s="484"/>
      <c r="L559" s="484"/>
      <c r="M559" s="482"/>
      <c r="N559" s="482"/>
      <c r="O559" s="485"/>
      <c r="P559" s="482"/>
      <c r="Q559" s="482"/>
      <c r="T559" s="143"/>
      <c r="U559" s="143"/>
      <c r="V559" s="143"/>
      <c r="W559" s="143"/>
      <c r="X559" s="143"/>
      <c r="Y559" s="141"/>
      <c r="Z559" s="577"/>
      <c r="AB559" s="366"/>
      <c r="AC559" s="366"/>
      <c r="AD559" s="366"/>
      <c r="AE559" s="366"/>
      <c r="AF559" s="366"/>
      <c r="AJ559" s="144"/>
      <c r="AK559" s="144"/>
    </row>
    <row r="560" spans="1:39" ht="12.75" customHeight="1">
      <c r="B560" s="145" t="s">
        <v>344</v>
      </c>
      <c r="C560" s="146"/>
      <c r="D560" s="147"/>
      <c r="E560" s="146"/>
      <c r="F560" s="272"/>
      <c r="G560" s="306"/>
      <c r="H560" s="149"/>
      <c r="I560" s="149" t="s">
        <v>13</v>
      </c>
      <c r="J560" s="150"/>
      <c r="K560" s="486">
        <f>SUM(K561:K567)</f>
        <v>0</v>
      </c>
      <c r="L560" s="486">
        <f t="shared" ref="L560:P560" si="206">SUM(L561:L567)</f>
        <v>0</v>
      </c>
      <c r="M560" s="487">
        <f t="shared" si="206"/>
        <v>0</v>
      </c>
      <c r="N560" s="487">
        <f t="shared" si="206"/>
        <v>0</v>
      </c>
      <c r="O560" s="487">
        <f t="shared" si="206"/>
        <v>0</v>
      </c>
      <c r="P560" s="487">
        <f t="shared" si="206"/>
        <v>0</v>
      </c>
      <c r="Q560" s="487">
        <f>SUM(Q561:Q567)</f>
        <v>0</v>
      </c>
      <c r="T560" s="143"/>
      <c r="U560" s="143"/>
      <c r="V560" s="143"/>
      <c r="W560" s="143"/>
      <c r="X560" s="143"/>
      <c r="Y560" s="141"/>
      <c r="Z560" s="577"/>
      <c r="AB560" s="366"/>
      <c r="AC560" s="366"/>
      <c r="AD560" s="366"/>
      <c r="AE560" s="366"/>
      <c r="AF560" s="366"/>
      <c r="AJ560" s="144"/>
      <c r="AK560" s="144"/>
    </row>
    <row r="561" spans="1:39" ht="12.75" customHeight="1">
      <c r="A561" s="1">
        <v>74000</v>
      </c>
      <c r="B561" s="15" t="s">
        <v>345</v>
      </c>
      <c r="C561" s="152"/>
      <c r="D561" s="157"/>
      <c r="E561" s="152"/>
      <c r="F561" s="304">
        <v>0</v>
      </c>
      <c r="G561" s="278" t="s">
        <v>65</v>
      </c>
      <c r="H561" s="16">
        <v>0</v>
      </c>
      <c r="I561" s="167"/>
      <c r="J561" s="154"/>
      <c r="K561" s="438"/>
      <c r="L561" s="438">
        <f>F561*H561</f>
        <v>0</v>
      </c>
      <c r="M561" s="482">
        <f t="shared" ref="M561:M566" si="207">K561+L561</f>
        <v>0</v>
      </c>
      <c r="N561" s="482"/>
      <c r="O561" s="485"/>
      <c r="P561" s="482"/>
      <c r="Q561" s="482"/>
      <c r="T561" s="143"/>
      <c r="U561" s="143"/>
      <c r="V561" s="143"/>
      <c r="W561" s="143"/>
      <c r="X561" s="143"/>
      <c r="Y561" s="141"/>
      <c r="Z561" s="577"/>
      <c r="AA561" s="564" t="s">
        <v>687</v>
      </c>
      <c r="AB561" s="565"/>
      <c r="AC561" s="366"/>
      <c r="AD561" s="366"/>
      <c r="AE561" s="366"/>
      <c r="AF561" s="366"/>
      <c r="AJ561" s="144"/>
      <c r="AK561" s="144"/>
    </row>
    <row r="562" spans="1:39" ht="12.75" customHeight="1">
      <c r="A562" s="1">
        <f>A561+1</f>
        <v>74001</v>
      </c>
      <c r="B562" s="15" t="s">
        <v>346</v>
      </c>
      <c r="C562" s="152"/>
      <c r="D562" s="157"/>
      <c r="E562" s="152"/>
      <c r="F562" s="17"/>
      <c r="G562" s="278" t="s">
        <v>261</v>
      </c>
      <c r="H562" s="16">
        <v>0</v>
      </c>
      <c r="I562" s="167"/>
      <c r="J562" s="154"/>
      <c r="K562" s="438"/>
      <c r="L562" s="438">
        <f>F562*H562</f>
        <v>0</v>
      </c>
      <c r="M562" s="482">
        <f t="shared" si="207"/>
        <v>0</v>
      </c>
      <c r="N562" s="482"/>
      <c r="O562" s="485"/>
      <c r="P562" s="482"/>
      <c r="Q562" s="482"/>
      <c r="T562" s="143"/>
      <c r="U562" s="143"/>
      <c r="V562" s="143"/>
      <c r="W562" s="143"/>
      <c r="X562" s="143"/>
      <c r="Y562" s="141"/>
      <c r="Z562" s="572"/>
      <c r="AJ562" s="144"/>
      <c r="AK562" s="144"/>
    </row>
    <row r="563" spans="1:39" ht="12.75" customHeight="1">
      <c r="A563" s="1">
        <f>A562+1</f>
        <v>74002</v>
      </c>
      <c r="B563" s="15" t="s">
        <v>347</v>
      </c>
      <c r="C563" s="152"/>
      <c r="D563" s="157"/>
      <c r="E563" s="152"/>
      <c r="F563" s="17"/>
      <c r="G563" s="278" t="s">
        <v>261</v>
      </c>
      <c r="H563" s="16">
        <v>0</v>
      </c>
      <c r="I563" s="167"/>
      <c r="J563" s="154"/>
      <c r="K563" s="438"/>
      <c r="L563" s="438">
        <f>F563*H563</f>
        <v>0</v>
      </c>
      <c r="M563" s="482">
        <f t="shared" si="207"/>
        <v>0</v>
      </c>
      <c r="N563" s="482"/>
      <c r="O563" s="485"/>
      <c r="P563" s="482"/>
      <c r="Q563" s="482"/>
      <c r="T563" s="143"/>
      <c r="U563" s="143"/>
      <c r="V563" s="143"/>
      <c r="W563" s="143"/>
      <c r="X563" s="143"/>
      <c r="Y563" s="141"/>
      <c r="Z563" s="572"/>
      <c r="AJ563" s="144"/>
      <c r="AK563" s="144"/>
    </row>
    <row r="564" spans="1:39" ht="12.75" customHeight="1">
      <c r="A564" s="1">
        <f>A563+1</f>
        <v>74003</v>
      </c>
      <c r="B564" s="15" t="s">
        <v>348</v>
      </c>
      <c r="C564" s="152"/>
      <c r="D564" s="157"/>
      <c r="E564" s="152"/>
      <c r="F564" s="17"/>
      <c r="G564" s="278" t="s">
        <v>261</v>
      </c>
      <c r="H564" s="16">
        <v>0</v>
      </c>
      <c r="I564" s="167"/>
      <c r="J564" s="154"/>
      <c r="K564" s="438"/>
      <c r="L564" s="438">
        <f>F564*H564</f>
        <v>0</v>
      </c>
      <c r="M564" s="482">
        <f t="shared" si="207"/>
        <v>0</v>
      </c>
      <c r="N564" s="482"/>
      <c r="O564" s="485"/>
      <c r="P564" s="482"/>
      <c r="Q564" s="482"/>
      <c r="T564" s="143"/>
      <c r="U564" s="143"/>
      <c r="V564" s="143"/>
      <c r="W564" s="143"/>
      <c r="X564" s="143"/>
      <c r="Y564" s="141"/>
      <c r="Z564" s="572"/>
      <c r="AJ564" s="144"/>
      <c r="AK564" s="144"/>
    </row>
    <row r="565" spans="1:39" s="30" customFormat="1" ht="12.75" customHeight="1">
      <c r="A565" s="1">
        <f>A564+1</f>
        <v>74004</v>
      </c>
      <c r="B565" s="15" t="s">
        <v>335</v>
      </c>
      <c r="C565" s="152"/>
      <c r="D565" s="157"/>
      <c r="E565" s="152"/>
      <c r="F565" s="304">
        <v>0</v>
      </c>
      <c r="G565" s="278" t="s">
        <v>65</v>
      </c>
      <c r="H565" s="16">
        <v>0</v>
      </c>
      <c r="I565" s="167"/>
      <c r="J565" s="154"/>
      <c r="K565" s="438"/>
      <c r="L565" s="438">
        <f>F565*H565</f>
        <v>0</v>
      </c>
      <c r="M565" s="482">
        <f t="shared" si="207"/>
        <v>0</v>
      </c>
      <c r="N565" s="482"/>
      <c r="O565" s="485"/>
      <c r="P565" s="482"/>
      <c r="Q565" s="482"/>
      <c r="R565" s="151"/>
      <c r="S565" s="10"/>
      <c r="T565" s="143"/>
      <c r="U565" s="143"/>
      <c r="V565" s="143"/>
      <c r="W565" s="143"/>
      <c r="X565" s="143"/>
      <c r="Y565" s="141"/>
      <c r="Z565" s="572"/>
      <c r="AA565" s="366"/>
      <c r="AB565" s="14"/>
      <c r="AC565" s="15"/>
      <c r="AD565" s="16"/>
      <c r="AE565" s="16"/>
      <c r="AF565" s="15"/>
      <c r="AG565" s="15"/>
      <c r="AH565" s="15"/>
      <c r="AI565" s="15"/>
      <c r="AJ565" s="144"/>
      <c r="AK565" s="144"/>
      <c r="AL565" s="51"/>
      <c r="AM565" s="19"/>
    </row>
    <row r="566" spans="1:39" ht="12.75" customHeight="1">
      <c r="A566" s="1">
        <f>A565+1</f>
        <v>74005</v>
      </c>
      <c r="C566" s="152"/>
      <c r="D566" s="157"/>
      <c r="E566" s="152"/>
      <c r="F566" s="17"/>
      <c r="G566" s="278"/>
      <c r="H566" s="16"/>
      <c r="I566" s="167"/>
      <c r="J566" s="154"/>
      <c r="K566" s="438"/>
      <c r="L566" s="438"/>
      <c r="M566" s="482">
        <f t="shared" si="207"/>
        <v>0</v>
      </c>
      <c r="N566" s="482"/>
      <c r="O566" s="485"/>
      <c r="P566" s="482"/>
      <c r="Q566" s="482"/>
      <c r="T566" s="143"/>
      <c r="U566" s="143"/>
      <c r="V566" s="143"/>
      <c r="W566" s="143"/>
      <c r="X566" s="143"/>
      <c r="Y566" s="141"/>
      <c r="Z566" s="572"/>
      <c r="AJ566" s="144"/>
      <c r="AK566" s="144"/>
    </row>
    <row r="567" spans="1:39" ht="12.75" customHeight="1">
      <c r="C567" s="152"/>
      <c r="D567" s="157"/>
      <c r="E567" s="152"/>
      <c r="F567" s="17"/>
      <c r="G567" s="278"/>
      <c r="H567" s="16"/>
      <c r="I567" s="167"/>
      <c r="J567" s="162"/>
      <c r="K567" s="484"/>
      <c r="L567" s="484"/>
      <c r="M567" s="482"/>
      <c r="N567" s="482"/>
      <c r="O567" s="485"/>
      <c r="P567" s="482"/>
      <c r="Q567" s="482"/>
      <c r="T567" s="143"/>
      <c r="U567" s="143"/>
      <c r="V567" s="143"/>
      <c r="W567" s="143"/>
      <c r="X567" s="143"/>
      <c r="Y567" s="141"/>
      <c r="Z567" s="572"/>
      <c r="AJ567" s="144"/>
      <c r="AK567" s="144"/>
    </row>
    <row r="568" spans="1:39" ht="12.75" customHeight="1">
      <c r="B568" s="145" t="s">
        <v>10</v>
      </c>
      <c r="C568" s="146"/>
      <c r="D568" s="147"/>
      <c r="E568" s="146"/>
      <c r="F568" s="272"/>
      <c r="G568" s="306"/>
      <c r="H568" s="149"/>
      <c r="I568" s="149" t="s">
        <v>13</v>
      </c>
      <c r="J568" s="150"/>
      <c r="K568" s="486">
        <f>SUM(K569:K574)</f>
        <v>0</v>
      </c>
      <c r="L568" s="486">
        <f t="shared" ref="L568:P568" si="208">SUM(L569:L574)</f>
        <v>0</v>
      </c>
      <c r="M568" s="487">
        <f t="shared" si="208"/>
        <v>0</v>
      </c>
      <c r="N568" s="487">
        <f t="shared" si="208"/>
        <v>0</v>
      </c>
      <c r="O568" s="487">
        <f t="shared" si="208"/>
        <v>0</v>
      </c>
      <c r="P568" s="487">
        <f t="shared" si="208"/>
        <v>0</v>
      </c>
      <c r="Q568" s="487">
        <f>SUM(Q569:Q574)</f>
        <v>0</v>
      </c>
      <c r="T568" s="143"/>
      <c r="U568" s="143"/>
      <c r="V568" s="143"/>
      <c r="W568" s="143"/>
      <c r="X568" s="143"/>
      <c r="Y568" s="141"/>
      <c r="Z568" s="572"/>
      <c r="AJ568" s="144"/>
      <c r="AK568" s="144"/>
    </row>
    <row r="569" spans="1:39" ht="12.75" customHeight="1">
      <c r="A569" s="1">
        <v>75000</v>
      </c>
      <c r="B569" s="15" t="s">
        <v>552</v>
      </c>
      <c r="C569" s="152"/>
      <c r="D569" s="157"/>
      <c r="E569" s="152"/>
      <c r="F569" s="304">
        <f>$G$295</f>
        <v>0</v>
      </c>
      <c r="G569" s="278" t="s">
        <v>65</v>
      </c>
      <c r="H569" s="16">
        <v>0</v>
      </c>
      <c r="I569" s="167"/>
      <c r="J569" s="154"/>
      <c r="K569" s="438"/>
      <c r="L569" s="438">
        <f>F569*H569</f>
        <v>0</v>
      </c>
      <c r="M569" s="482">
        <f t="shared" ref="M569:M573" si="209">K569+L569</f>
        <v>0</v>
      </c>
      <c r="N569" s="482"/>
      <c r="O569" s="485"/>
      <c r="P569" s="482"/>
      <c r="Q569" s="482"/>
      <c r="T569" s="143"/>
      <c r="U569" s="143"/>
      <c r="V569" s="143"/>
      <c r="W569" s="143"/>
      <c r="X569" s="143"/>
      <c r="Y569" s="141"/>
      <c r="Z569" s="567"/>
      <c r="AA569" s="292" t="s">
        <v>349</v>
      </c>
      <c r="AB569" s="155"/>
      <c r="AC569" s="42"/>
      <c r="AD569" s="156"/>
      <c r="AJ569" s="144"/>
      <c r="AK569" s="15"/>
    </row>
    <row r="570" spans="1:39" ht="12.75" customHeight="1">
      <c r="A570" s="1">
        <f>A569+1</f>
        <v>75001</v>
      </c>
      <c r="B570" s="15" t="s">
        <v>350</v>
      </c>
      <c r="C570" s="152"/>
      <c r="D570" s="157"/>
      <c r="E570" s="152"/>
      <c r="F570" s="244"/>
      <c r="G570" s="278" t="s">
        <v>65</v>
      </c>
      <c r="H570" s="16">
        <v>0</v>
      </c>
      <c r="I570" s="167"/>
      <c r="J570" s="154"/>
      <c r="K570" s="438"/>
      <c r="L570" s="438">
        <f>F570*H570</f>
        <v>0</v>
      </c>
      <c r="M570" s="482">
        <f t="shared" si="209"/>
        <v>0</v>
      </c>
      <c r="N570" s="482"/>
      <c r="O570" s="485"/>
      <c r="P570" s="482"/>
      <c r="Q570" s="482"/>
      <c r="T570" s="143"/>
      <c r="U570" s="143"/>
      <c r="V570" s="143"/>
      <c r="W570" s="143"/>
      <c r="X570" s="143"/>
      <c r="Y570" s="141"/>
      <c r="Z570" s="572"/>
      <c r="AJ570" s="144"/>
      <c r="AK570" s="15"/>
    </row>
    <row r="571" spans="1:39" ht="12.75" customHeight="1">
      <c r="A571" s="1">
        <f>A570+1</f>
        <v>75002</v>
      </c>
      <c r="B571" s="15" t="s">
        <v>351</v>
      </c>
      <c r="C571" s="152"/>
      <c r="D571" s="157"/>
      <c r="E571" s="152"/>
      <c r="F571" s="307">
        <v>0</v>
      </c>
      <c r="G571" s="278" t="s">
        <v>261</v>
      </c>
      <c r="H571" s="16">
        <v>0</v>
      </c>
      <c r="I571" s="167"/>
      <c r="J571" s="154"/>
      <c r="K571" s="438"/>
      <c r="L571" s="438">
        <f>F571*H571</f>
        <v>0</v>
      </c>
      <c r="M571" s="482">
        <f t="shared" si="209"/>
        <v>0</v>
      </c>
      <c r="N571" s="482"/>
      <c r="O571" s="485"/>
      <c r="P571" s="482"/>
      <c r="Q571" s="482"/>
      <c r="T571" s="143"/>
      <c r="U571" s="143"/>
      <c r="V571" s="143"/>
      <c r="W571" s="143"/>
      <c r="X571" s="143"/>
      <c r="Y571" s="141"/>
      <c r="Z571" s="572"/>
      <c r="AJ571" s="144"/>
      <c r="AK571" s="15"/>
    </row>
    <row r="572" spans="1:39" ht="14.1" customHeight="1">
      <c r="A572" s="1">
        <f>A571+1</f>
        <v>75003</v>
      </c>
      <c r="B572" s="15" t="s">
        <v>352</v>
      </c>
      <c r="C572" s="152"/>
      <c r="D572" s="157"/>
      <c r="E572" s="152"/>
      <c r="F572" s="304">
        <f>$F$569</f>
        <v>0</v>
      </c>
      <c r="G572" s="278" t="s">
        <v>65</v>
      </c>
      <c r="H572" s="16">
        <v>0</v>
      </c>
      <c r="I572" s="167"/>
      <c r="J572" s="154"/>
      <c r="K572" s="438"/>
      <c r="L572" s="438">
        <f>F572*H572</f>
        <v>0</v>
      </c>
      <c r="M572" s="482">
        <f t="shared" si="209"/>
        <v>0</v>
      </c>
      <c r="N572" s="482"/>
      <c r="O572" s="485"/>
      <c r="P572" s="482"/>
      <c r="Q572" s="482"/>
      <c r="T572" s="143"/>
      <c r="U572" s="143"/>
      <c r="V572" s="143"/>
      <c r="W572" s="143"/>
      <c r="X572" s="143"/>
      <c r="Y572" s="141"/>
      <c r="Z572" s="572"/>
      <c r="AJ572" s="144"/>
      <c r="AK572" s="144"/>
    </row>
    <row r="573" spans="1:39" s="30" customFormat="1" ht="12.75" customHeight="1">
      <c r="A573" s="1">
        <f>A572+1</f>
        <v>75004</v>
      </c>
      <c r="B573" s="15"/>
      <c r="C573" s="152"/>
      <c r="D573" s="157"/>
      <c r="E573" s="152"/>
      <c r="F573" s="307"/>
      <c r="G573" s="278"/>
      <c r="H573" s="16"/>
      <c r="I573" s="167"/>
      <c r="J573" s="154"/>
      <c r="K573" s="438"/>
      <c r="L573" s="438"/>
      <c r="M573" s="482">
        <f t="shared" si="209"/>
        <v>0</v>
      </c>
      <c r="N573" s="482"/>
      <c r="O573" s="485"/>
      <c r="P573" s="482"/>
      <c r="Q573" s="482"/>
      <c r="R573" s="51"/>
      <c r="S573" s="10"/>
      <c r="T573" s="143"/>
      <c r="U573" s="143"/>
      <c r="V573" s="143"/>
      <c r="W573" s="143"/>
      <c r="X573" s="143"/>
      <c r="Y573" s="141"/>
      <c r="Z573" s="572"/>
      <c r="AA573" s="366"/>
      <c r="AB573" s="14"/>
      <c r="AC573" s="15"/>
      <c r="AD573" s="16"/>
      <c r="AE573" s="16" t="s">
        <v>40</v>
      </c>
      <c r="AF573" s="15"/>
      <c r="AG573" s="15"/>
      <c r="AH573" s="15"/>
      <c r="AI573" s="15"/>
      <c r="AJ573" s="144"/>
      <c r="AK573" s="144"/>
      <c r="AL573" s="51"/>
      <c r="AM573" s="19"/>
    </row>
    <row r="574" spans="1:39" ht="12.75" customHeight="1">
      <c r="C574" s="152"/>
      <c r="D574" s="157"/>
      <c r="E574" s="152"/>
      <c r="F574" s="17"/>
      <c r="G574" s="278"/>
      <c r="H574" s="16"/>
      <c r="I574" s="167"/>
      <c r="J574" s="167"/>
      <c r="K574" s="523"/>
      <c r="L574" s="523"/>
      <c r="M574" s="536"/>
      <c r="N574" s="536"/>
      <c r="O574" s="537"/>
      <c r="P574" s="536"/>
      <c r="Q574" s="536"/>
      <c r="T574" s="143"/>
      <c r="U574" s="143"/>
      <c r="V574" s="143"/>
      <c r="W574" s="143"/>
      <c r="X574" s="143"/>
      <c r="Y574" s="141"/>
      <c r="Z574" s="572"/>
      <c r="AJ574" s="144"/>
      <c r="AK574" s="144"/>
    </row>
    <row r="575" spans="1:39" ht="12.75" customHeight="1">
      <c r="A575" s="75"/>
      <c r="B575" s="145" t="s">
        <v>353</v>
      </c>
      <c r="C575" s="146"/>
      <c r="D575" s="147"/>
      <c r="E575" s="146"/>
      <c r="F575" s="272"/>
      <c r="G575" s="306"/>
      <c r="H575" s="149"/>
      <c r="I575" s="149" t="s">
        <v>13</v>
      </c>
      <c r="J575" s="150"/>
      <c r="K575" s="486">
        <f>SUM(K576:K590)</f>
        <v>0</v>
      </c>
      <c r="L575" s="486">
        <f t="shared" ref="L575:P575" si="210">SUM(L576:L590)</f>
        <v>0</v>
      </c>
      <c r="M575" s="486">
        <f t="shared" si="210"/>
        <v>0</v>
      </c>
      <c r="N575" s="486">
        <f t="shared" si="210"/>
        <v>0</v>
      </c>
      <c r="O575" s="486">
        <f t="shared" si="210"/>
        <v>0</v>
      </c>
      <c r="P575" s="551">
        <f t="shared" si="210"/>
        <v>0</v>
      </c>
      <c r="Q575" s="551">
        <f>SUM(Q576:Q590)</f>
        <v>0</v>
      </c>
      <c r="T575" s="143"/>
      <c r="U575" s="143"/>
      <c r="V575" s="143"/>
      <c r="W575" s="143"/>
      <c r="X575" s="143"/>
      <c r="Y575" s="141"/>
      <c r="Z575" s="572"/>
      <c r="AJ575" s="144"/>
      <c r="AK575" s="144"/>
    </row>
    <row r="576" spans="1:39" ht="12.75" customHeight="1">
      <c r="A576" s="1">
        <v>76000</v>
      </c>
      <c r="B576" s="15" t="s">
        <v>354</v>
      </c>
      <c r="C576" s="152"/>
      <c r="D576" s="157"/>
      <c r="E576" s="152"/>
      <c r="F576" s="46">
        <v>0</v>
      </c>
      <c r="G576" s="211" t="s">
        <v>107</v>
      </c>
      <c r="H576" s="16">
        <v>0</v>
      </c>
      <c r="I576" s="47"/>
      <c r="J576" s="154"/>
      <c r="K576" s="438"/>
      <c r="L576" s="438">
        <f>F576*H576</f>
        <v>0</v>
      </c>
      <c r="M576" s="482">
        <f>K576+L576</f>
        <v>0</v>
      </c>
      <c r="N576" s="482"/>
      <c r="O576" s="485"/>
      <c r="P576" s="482"/>
      <c r="Q576" s="482"/>
      <c r="T576" s="143"/>
      <c r="U576" s="143"/>
      <c r="V576" s="143"/>
      <c r="W576" s="143"/>
      <c r="X576" s="143"/>
      <c r="Y576" s="141"/>
      <c r="Z576" s="572"/>
      <c r="AJ576" s="144"/>
      <c r="AK576" s="144"/>
    </row>
    <row r="577" spans="1:39" ht="12.75" customHeight="1">
      <c r="A577" s="1">
        <f>A576+1</f>
        <v>76001</v>
      </c>
      <c r="B577" s="15" t="s">
        <v>553</v>
      </c>
      <c r="C577" s="152"/>
      <c r="D577" s="157"/>
      <c r="E577" s="152"/>
      <c r="F577" s="307">
        <v>0</v>
      </c>
      <c r="G577" s="278" t="s">
        <v>65</v>
      </c>
      <c r="H577" s="16">
        <v>0</v>
      </c>
      <c r="I577" s="167"/>
      <c r="J577" s="154"/>
      <c r="K577" s="438"/>
      <c r="L577" s="438">
        <f t="shared" ref="L577:L584" si="211">F577*H577</f>
        <v>0</v>
      </c>
      <c r="M577" s="482">
        <f t="shared" ref="M577:M589" si="212">K577+L577</f>
        <v>0</v>
      </c>
      <c r="N577" s="482"/>
      <c r="O577" s="485"/>
      <c r="P577" s="482"/>
      <c r="Q577" s="482"/>
      <c r="T577" s="143"/>
      <c r="U577" s="143"/>
      <c r="V577" s="143"/>
      <c r="W577" s="143"/>
      <c r="X577" s="143"/>
      <c r="Y577" s="141"/>
      <c r="Z577" s="572"/>
      <c r="AJ577" s="144"/>
      <c r="AK577" s="144"/>
    </row>
    <row r="578" spans="1:39" ht="12.75" customHeight="1">
      <c r="A578" s="1">
        <f t="shared" ref="A578:A589" si="213">A577+1</f>
        <v>76002</v>
      </c>
      <c r="B578" s="15" t="s">
        <v>355</v>
      </c>
      <c r="C578" s="152"/>
      <c r="D578" s="157"/>
      <c r="E578" s="307" t="s">
        <v>356</v>
      </c>
      <c r="F578" s="17">
        <v>0</v>
      </c>
      <c r="G578" s="211" t="s">
        <v>357</v>
      </c>
      <c r="H578" s="16">
        <v>0</v>
      </c>
      <c r="I578" s="167"/>
      <c r="J578" s="154"/>
      <c r="K578" s="438"/>
      <c r="L578" s="438">
        <f t="shared" si="211"/>
        <v>0</v>
      </c>
      <c r="M578" s="482">
        <f t="shared" si="212"/>
        <v>0</v>
      </c>
      <c r="N578" s="482"/>
      <c r="O578" s="485"/>
      <c r="P578" s="482"/>
      <c r="Q578" s="482"/>
      <c r="T578" s="143"/>
      <c r="U578" s="143"/>
      <c r="V578" s="143"/>
      <c r="W578" s="143"/>
      <c r="X578" s="143"/>
      <c r="Y578" s="141"/>
      <c r="Z578" s="572"/>
      <c r="AJ578" s="144"/>
      <c r="AK578" s="144"/>
    </row>
    <row r="579" spans="1:39" ht="12.75" customHeight="1">
      <c r="A579" s="1">
        <f t="shared" si="213"/>
        <v>76003</v>
      </c>
      <c r="B579" s="15" t="s">
        <v>358</v>
      </c>
      <c r="C579" s="152"/>
      <c r="D579" s="157"/>
      <c r="E579" s="307" t="s">
        <v>356</v>
      </c>
      <c r="F579" s="307">
        <v>0</v>
      </c>
      <c r="G579" s="211" t="s">
        <v>357</v>
      </c>
      <c r="H579" s="16">
        <v>0</v>
      </c>
      <c r="I579" s="167"/>
      <c r="J579" s="154"/>
      <c r="K579" s="438"/>
      <c r="L579" s="438">
        <f t="shared" si="211"/>
        <v>0</v>
      </c>
      <c r="M579" s="482">
        <f t="shared" si="212"/>
        <v>0</v>
      </c>
      <c r="N579" s="482"/>
      <c r="O579" s="485"/>
      <c r="P579" s="482"/>
      <c r="Q579" s="482"/>
      <c r="T579" s="143"/>
      <c r="U579" s="143"/>
      <c r="V579" s="143"/>
      <c r="W579" s="143"/>
      <c r="X579" s="143"/>
      <c r="Y579" s="141"/>
      <c r="Z579" s="572"/>
      <c r="AJ579" s="144"/>
      <c r="AK579" s="144"/>
    </row>
    <row r="580" spans="1:39" ht="12.75" customHeight="1">
      <c r="A580" s="1">
        <f t="shared" si="213"/>
        <v>76004</v>
      </c>
      <c r="B580" s="15" t="s">
        <v>359</v>
      </c>
      <c r="C580" s="152"/>
      <c r="D580" s="157"/>
      <c r="E580" s="307" t="s">
        <v>356</v>
      </c>
      <c r="F580" s="307">
        <v>0</v>
      </c>
      <c r="G580" s="211" t="s">
        <v>357</v>
      </c>
      <c r="H580" s="16">
        <v>0</v>
      </c>
      <c r="I580" s="167"/>
      <c r="J580" s="154"/>
      <c r="K580" s="438"/>
      <c r="L580" s="438">
        <f t="shared" si="211"/>
        <v>0</v>
      </c>
      <c r="M580" s="482">
        <f t="shared" si="212"/>
        <v>0</v>
      </c>
      <c r="N580" s="482"/>
      <c r="O580" s="485"/>
      <c r="P580" s="482"/>
      <c r="Q580" s="482"/>
      <c r="T580" s="143"/>
      <c r="U580" s="143"/>
      <c r="V580" s="143"/>
      <c r="W580" s="143"/>
      <c r="X580" s="143"/>
      <c r="Y580" s="141"/>
      <c r="Z580" s="572"/>
      <c r="AJ580" s="144"/>
      <c r="AK580" s="144"/>
    </row>
    <row r="581" spans="1:39" ht="12.75" customHeight="1">
      <c r="A581" s="1">
        <f t="shared" si="213"/>
        <v>76005</v>
      </c>
      <c r="B581" s="15" t="s">
        <v>360</v>
      </c>
      <c r="C581" s="152"/>
      <c r="D581" s="157"/>
      <c r="E581" s="307" t="s">
        <v>356</v>
      </c>
      <c r="F581" s="17">
        <v>0</v>
      </c>
      <c r="G581" s="211" t="s">
        <v>357</v>
      </c>
      <c r="H581" s="16">
        <v>0</v>
      </c>
      <c r="I581" s="167"/>
      <c r="J581" s="154"/>
      <c r="K581" s="438"/>
      <c r="L581" s="438">
        <f t="shared" si="211"/>
        <v>0</v>
      </c>
      <c r="M581" s="482">
        <f t="shared" si="212"/>
        <v>0</v>
      </c>
      <c r="N581" s="482"/>
      <c r="O581" s="485"/>
      <c r="P581" s="482"/>
      <c r="Q581" s="482"/>
      <c r="T581" s="143"/>
      <c r="U581" s="143"/>
      <c r="V581" s="143"/>
      <c r="W581" s="143"/>
      <c r="X581" s="143"/>
      <c r="Y581" s="141"/>
      <c r="Z581" s="572"/>
      <c r="AJ581" s="144"/>
      <c r="AK581" s="144"/>
    </row>
    <row r="582" spans="1:39" ht="12.75" customHeight="1">
      <c r="A582" s="1">
        <f t="shared" si="213"/>
        <v>76006</v>
      </c>
      <c r="B582" s="15" t="s">
        <v>361</v>
      </c>
      <c r="C582" s="152"/>
      <c r="D582" s="157"/>
      <c r="E582" s="307" t="s">
        <v>356</v>
      </c>
      <c r="F582" s="17">
        <v>0</v>
      </c>
      <c r="G582" s="211" t="s">
        <v>357</v>
      </c>
      <c r="H582" s="16">
        <v>0</v>
      </c>
      <c r="I582" s="167"/>
      <c r="J582" s="154"/>
      <c r="K582" s="438"/>
      <c r="L582" s="438">
        <f t="shared" si="211"/>
        <v>0</v>
      </c>
      <c r="M582" s="482">
        <f t="shared" si="212"/>
        <v>0</v>
      </c>
      <c r="N582" s="482"/>
      <c r="O582" s="485"/>
      <c r="P582" s="482"/>
      <c r="Q582" s="482"/>
      <c r="T582" s="143"/>
      <c r="U582" s="143"/>
      <c r="V582" s="143"/>
      <c r="W582" s="143"/>
      <c r="X582" s="143"/>
      <c r="Y582" s="141"/>
      <c r="Z582" s="572"/>
      <c r="AJ582" s="144"/>
      <c r="AK582" s="144"/>
    </row>
    <row r="583" spans="1:39" ht="12.75" customHeight="1">
      <c r="A583" s="1">
        <f t="shared" si="213"/>
        <v>76007</v>
      </c>
      <c r="B583" s="15" t="s">
        <v>362</v>
      </c>
      <c r="C583" s="152"/>
      <c r="D583" s="157"/>
      <c r="E583" s="307" t="s">
        <v>356</v>
      </c>
      <c r="F583" s="17">
        <v>0</v>
      </c>
      <c r="G583" s="211" t="s">
        <v>357</v>
      </c>
      <c r="H583" s="16">
        <v>0</v>
      </c>
      <c r="I583" s="167"/>
      <c r="J583" s="154"/>
      <c r="K583" s="438"/>
      <c r="L583" s="438">
        <f t="shared" si="211"/>
        <v>0</v>
      </c>
      <c r="M583" s="482">
        <f t="shared" si="212"/>
        <v>0</v>
      </c>
      <c r="N583" s="482"/>
      <c r="O583" s="485"/>
      <c r="P583" s="482"/>
      <c r="Q583" s="482"/>
      <c r="T583" s="143"/>
      <c r="U583" s="143"/>
      <c r="V583" s="143"/>
      <c r="W583" s="143"/>
      <c r="X583" s="143"/>
      <c r="Y583" s="141"/>
      <c r="Z583" s="567"/>
      <c r="AA583" s="384" t="s">
        <v>364</v>
      </c>
      <c r="AB583" s="155"/>
      <c r="AC583" s="42"/>
      <c r="AD583" s="156"/>
      <c r="AJ583" s="144"/>
      <c r="AK583" s="144"/>
    </row>
    <row r="584" spans="1:39" ht="12.75" customHeight="1">
      <c r="A584" s="1">
        <f t="shared" si="213"/>
        <v>76008</v>
      </c>
      <c r="B584" s="15" t="s">
        <v>567</v>
      </c>
      <c r="C584" s="152"/>
      <c r="D584" s="157"/>
      <c r="E584" s="307" t="s">
        <v>356</v>
      </c>
      <c r="F584" s="17">
        <v>0</v>
      </c>
      <c r="G584" s="211" t="s">
        <v>357</v>
      </c>
      <c r="H584" s="16">
        <v>0</v>
      </c>
      <c r="I584" s="167"/>
      <c r="J584" s="154"/>
      <c r="K584" s="438"/>
      <c r="L584" s="438">
        <f t="shared" si="211"/>
        <v>0</v>
      </c>
      <c r="M584" s="482">
        <f t="shared" si="212"/>
        <v>0</v>
      </c>
      <c r="N584" s="482"/>
      <c r="O584" s="485"/>
      <c r="P584" s="482"/>
      <c r="Q584" s="482"/>
      <c r="T584" s="143"/>
      <c r="U584" s="143"/>
      <c r="V584" s="143"/>
      <c r="W584" s="143"/>
      <c r="X584" s="143"/>
      <c r="Y584" s="141"/>
      <c r="Z584" s="572"/>
      <c r="AJ584" s="144"/>
      <c r="AK584" s="144"/>
    </row>
    <row r="585" spans="1:39" ht="12.75" customHeight="1">
      <c r="A585" s="1">
        <f t="shared" si="213"/>
        <v>76009</v>
      </c>
      <c r="B585" s="15" t="s">
        <v>554</v>
      </c>
      <c r="C585" s="152"/>
      <c r="D585" s="157"/>
      <c r="E585" s="152"/>
      <c r="F585" s="17"/>
      <c r="G585" s="211"/>
      <c r="H585" s="16"/>
      <c r="I585" s="167"/>
      <c r="J585" s="154"/>
      <c r="K585" s="438"/>
      <c r="L585" s="438">
        <v>0</v>
      </c>
      <c r="M585" s="482">
        <f t="shared" si="212"/>
        <v>0</v>
      </c>
      <c r="N585" s="482"/>
      <c r="O585" s="485"/>
      <c r="P585" s="482"/>
      <c r="Q585" s="482"/>
      <c r="T585" s="143"/>
      <c r="U585" s="143"/>
      <c r="V585" s="143"/>
      <c r="W585" s="143"/>
      <c r="X585" s="143"/>
      <c r="Y585" s="141"/>
      <c r="Z585" s="572"/>
      <c r="AJ585" s="144"/>
      <c r="AK585" s="144"/>
    </row>
    <row r="586" spans="1:39" ht="12.75" customHeight="1">
      <c r="A586" s="1">
        <f t="shared" si="213"/>
        <v>76010</v>
      </c>
      <c r="B586" s="15" t="s">
        <v>363</v>
      </c>
      <c r="C586" s="152"/>
      <c r="D586" s="157"/>
      <c r="E586" s="152" t="s">
        <v>27</v>
      </c>
      <c r="F586" s="200">
        <v>0</v>
      </c>
      <c r="G586" s="211" t="s">
        <v>28</v>
      </c>
      <c r="H586" s="156">
        <v>0</v>
      </c>
      <c r="I586" s="167"/>
      <c r="J586" s="154"/>
      <c r="K586" s="438"/>
      <c r="L586" s="438">
        <f>ROUND((F586*H586)*2,1)/2</f>
        <v>0</v>
      </c>
      <c r="M586" s="482">
        <f t="shared" si="212"/>
        <v>0</v>
      </c>
      <c r="N586" s="482"/>
      <c r="O586" s="485"/>
      <c r="P586" s="482"/>
      <c r="Q586" s="482"/>
      <c r="T586" s="143"/>
      <c r="U586" s="143"/>
      <c r="V586" s="143"/>
      <c r="W586" s="143"/>
      <c r="X586" s="143"/>
      <c r="Y586" s="141"/>
      <c r="Z586" s="572"/>
      <c r="AJ586" s="144"/>
      <c r="AK586" s="144"/>
    </row>
    <row r="587" spans="1:39" ht="12.75" customHeight="1">
      <c r="A587" s="1">
        <f t="shared" si="213"/>
        <v>76011</v>
      </c>
      <c r="B587" s="15" t="s">
        <v>365</v>
      </c>
      <c r="C587" s="152"/>
      <c r="D587" s="157"/>
      <c r="E587" s="152"/>
      <c r="F587" s="17">
        <v>0</v>
      </c>
      <c r="G587" s="211" t="s">
        <v>357</v>
      </c>
      <c r="H587" s="16">
        <v>0</v>
      </c>
      <c r="I587" s="167"/>
      <c r="J587" s="154"/>
      <c r="K587" s="438"/>
      <c r="L587" s="438">
        <f>F587*H587</f>
        <v>0</v>
      </c>
      <c r="M587" s="482">
        <f t="shared" si="212"/>
        <v>0</v>
      </c>
      <c r="N587" s="482"/>
      <c r="O587" s="485"/>
      <c r="P587" s="482"/>
      <c r="Q587" s="482"/>
      <c r="T587" s="143"/>
      <c r="U587" s="143"/>
      <c r="V587" s="143"/>
      <c r="W587" s="143"/>
      <c r="X587" s="143"/>
      <c r="Y587" s="141"/>
      <c r="Z587" s="572"/>
      <c r="AJ587" s="144"/>
      <c r="AK587" s="144"/>
    </row>
    <row r="588" spans="1:39" s="30" customFormat="1" ht="12.75" customHeight="1">
      <c r="A588" s="1">
        <f t="shared" si="213"/>
        <v>76012</v>
      </c>
      <c r="B588" s="15" t="s">
        <v>366</v>
      </c>
      <c r="C588" s="152"/>
      <c r="D588" s="157"/>
      <c r="E588" s="152"/>
      <c r="F588" s="17">
        <v>0</v>
      </c>
      <c r="G588" s="211" t="s">
        <v>357</v>
      </c>
      <c r="H588" s="16">
        <v>0</v>
      </c>
      <c r="I588" s="167"/>
      <c r="J588" s="154"/>
      <c r="K588" s="438"/>
      <c r="L588" s="438">
        <f>F588*H588</f>
        <v>0</v>
      </c>
      <c r="M588" s="482">
        <f t="shared" si="212"/>
        <v>0</v>
      </c>
      <c r="N588" s="482"/>
      <c r="O588" s="485"/>
      <c r="P588" s="482"/>
      <c r="Q588" s="482"/>
      <c r="R588" s="151"/>
      <c r="S588" s="10"/>
      <c r="T588" s="143"/>
      <c r="U588" s="143"/>
      <c r="V588" s="143"/>
      <c r="W588" s="143"/>
      <c r="X588" s="143"/>
      <c r="Y588" s="141"/>
      <c r="Z588" s="572"/>
      <c r="AA588" s="366"/>
      <c r="AB588" s="14"/>
      <c r="AC588" s="15"/>
      <c r="AD588" s="16"/>
      <c r="AE588" s="16"/>
      <c r="AF588" s="15"/>
      <c r="AG588" s="15"/>
      <c r="AH588" s="15"/>
      <c r="AI588" s="15"/>
      <c r="AJ588" s="144"/>
      <c r="AK588" s="144"/>
      <c r="AL588" s="51"/>
      <c r="AM588" s="19"/>
    </row>
    <row r="589" spans="1:39" ht="12.75" customHeight="1">
      <c r="A589" s="1">
        <f t="shared" si="213"/>
        <v>76013</v>
      </c>
      <c r="C589" s="152"/>
      <c r="D589" s="157"/>
      <c r="E589" s="152"/>
      <c r="F589" s="17"/>
      <c r="G589" s="157"/>
      <c r="H589" s="16"/>
      <c r="I589" s="167"/>
      <c r="J589" s="154"/>
      <c r="K589" s="438"/>
      <c r="L589" s="438"/>
      <c r="M589" s="482">
        <f t="shared" si="212"/>
        <v>0</v>
      </c>
      <c r="N589" s="482"/>
      <c r="O589" s="485"/>
      <c r="P589" s="482"/>
      <c r="Q589" s="482"/>
      <c r="Z589" s="567"/>
    </row>
    <row r="590" spans="1:39" ht="12.75" customHeight="1">
      <c r="C590" s="152"/>
      <c r="D590" s="157"/>
      <c r="E590" s="152"/>
      <c r="F590" s="17"/>
      <c r="G590" s="157"/>
      <c r="H590" s="16"/>
      <c r="I590" s="167"/>
      <c r="J590" s="154"/>
      <c r="K590" s="438"/>
      <c r="L590" s="438"/>
      <c r="M590" s="482"/>
      <c r="N590" s="482"/>
      <c r="O590" s="485"/>
      <c r="P590" s="482"/>
      <c r="Q590" s="482"/>
      <c r="Z590" s="567"/>
    </row>
    <row r="591" spans="1:39" ht="12.75" customHeight="1">
      <c r="A591" s="75"/>
      <c r="B591" s="145" t="s">
        <v>367</v>
      </c>
      <c r="C591" s="146"/>
      <c r="D591" s="147"/>
      <c r="E591" s="146"/>
      <c r="F591" s="272"/>
      <c r="G591" s="308"/>
      <c r="H591" s="149"/>
      <c r="I591" s="149" t="s">
        <v>13</v>
      </c>
      <c r="J591" s="150"/>
      <c r="K591" s="486">
        <f>SUM(K592:K598)</f>
        <v>0</v>
      </c>
      <c r="L591" s="486">
        <f t="shared" ref="L591:P591" si="214">SUM(L592:L598)</f>
        <v>0</v>
      </c>
      <c r="M591" s="487">
        <f t="shared" si="214"/>
        <v>0</v>
      </c>
      <c r="N591" s="487">
        <f t="shared" si="214"/>
        <v>0</v>
      </c>
      <c r="O591" s="487">
        <f t="shared" si="214"/>
        <v>0</v>
      </c>
      <c r="P591" s="487">
        <f t="shared" si="214"/>
        <v>0</v>
      </c>
      <c r="Q591" s="487">
        <f>SUM(Q592:Q598)</f>
        <v>0</v>
      </c>
      <c r="Z591" s="567"/>
    </row>
    <row r="592" spans="1:39" ht="12.75" customHeight="1">
      <c r="A592" s="1">
        <v>77000</v>
      </c>
      <c r="B592" s="15" t="s">
        <v>555</v>
      </c>
      <c r="C592" s="152"/>
      <c r="D592" s="157"/>
      <c r="E592" s="152"/>
      <c r="F592" s="17"/>
      <c r="G592" s="211"/>
      <c r="H592" s="16"/>
      <c r="J592" s="154"/>
      <c r="K592" s="438"/>
      <c r="L592" s="438">
        <v>0</v>
      </c>
      <c r="M592" s="482">
        <f t="shared" ref="M592:M597" si="215">K592+L592</f>
        <v>0</v>
      </c>
      <c r="N592" s="482"/>
      <c r="O592" s="485"/>
      <c r="P592" s="482"/>
      <c r="Q592" s="482"/>
      <c r="Z592" s="567"/>
    </row>
    <row r="593" spans="1:40" ht="12.75" customHeight="1">
      <c r="A593" s="1">
        <f>A592+1</f>
        <v>77001</v>
      </c>
      <c r="B593" s="15" t="s">
        <v>368</v>
      </c>
      <c r="C593" s="152"/>
      <c r="D593" s="157"/>
      <c r="E593" s="152"/>
      <c r="F593" s="17"/>
      <c r="G593" s="211"/>
      <c r="H593" s="16"/>
      <c r="J593" s="154"/>
      <c r="K593" s="438"/>
      <c r="L593" s="438">
        <v>0</v>
      </c>
      <c r="M593" s="482">
        <f t="shared" si="215"/>
        <v>0</v>
      </c>
      <c r="N593" s="482"/>
      <c r="O593" s="485"/>
      <c r="P593" s="482"/>
      <c r="Q593" s="482"/>
      <c r="Z593" s="567"/>
    </row>
    <row r="594" spans="1:40" ht="12.75" customHeight="1">
      <c r="A594" s="1">
        <f>A593+1</f>
        <v>77002</v>
      </c>
      <c r="B594" s="15" t="s">
        <v>369</v>
      </c>
      <c r="C594" s="152"/>
      <c r="D594" s="157"/>
      <c r="E594" s="152"/>
      <c r="F594" s="17"/>
      <c r="G594" s="211"/>
      <c r="H594" s="16"/>
      <c r="I594" s="167"/>
      <c r="J594" s="154"/>
      <c r="K594" s="438"/>
      <c r="L594" s="438">
        <v>0</v>
      </c>
      <c r="M594" s="482">
        <f t="shared" si="215"/>
        <v>0</v>
      </c>
      <c r="N594" s="482"/>
      <c r="O594" s="485"/>
      <c r="P594" s="482"/>
      <c r="Q594" s="482"/>
      <c r="Z594" s="567"/>
    </row>
    <row r="595" spans="1:40" ht="12.75" customHeight="1">
      <c r="A595" s="1">
        <f>A594+1</f>
        <v>77003</v>
      </c>
      <c r="B595" s="15" t="s">
        <v>43</v>
      </c>
      <c r="C595" s="152"/>
      <c r="D595" s="157"/>
      <c r="E595" s="152"/>
      <c r="F595" s="17"/>
      <c r="G595" s="211"/>
      <c r="H595" s="16"/>
      <c r="I595" s="167"/>
      <c r="J595" s="154"/>
      <c r="K595" s="438"/>
      <c r="L595" s="438">
        <v>0</v>
      </c>
      <c r="M595" s="482">
        <f t="shared" si="215"/>
        <v>0</v>
      </c>
      <c r="N595" s="482"/>
      <c r="O595" s="485"/>
      <c r="P595" s="482"/>
      <c r="Q595" s="482"/>
      <c r="Z595" s="567"/>
    </row>
    <row r="596" spans="1:40" ht="12.75" customHeight="1">
      <c r="A596" s="1">
        <f>A595+1</f>
        <v>77004</v>
      </c>
      <c r="B596" s="15" t="s">
        <v>566</v>
      </c>
      <c r="C596" s="152"/>
      <c r="D596" s="157"/>
      <c r="E596" s="152"/>
      <c r="F596" s="17"/>
      <c r="G596" s="211"/>
      <c r="H596" s="16"/>
      <c r="I596" s="167"/>
      <c r="J596" s="154"/>
      <c r="K596" s="438"/>
      <c r="L596" s="438">
        <v>0</v>
      </c>
      <c r="M596" s="482">
        <f t="shared" si="215"/>
        <v>0</v>
      </c>
      <c r="N596" s="482"/>
      <c r="O596" s="485"/>
      <c r="P596" s="482"/>
      <c r="Q596" s="482"/>
      <c r="R596" s="151"/>
      <c r="T596" s="143"/>
      <c r="U596" s="143"/>
      <c r="V596" s="143"/>
      <c r="W596" s="143"/>
      <c r="X596" s="143"/>
      <c r="Y596" s="141"/>
      <c r="Z596" s="572"/>
      <c r="AJ596" s="144"/>
      <c r="AK596" s="144"/>
      <c r="AN596" s="16"/>
    </row>
    <row r="597" spans="1:40" ht="12.75" customHeight="1">
      <c r="A597" s="1">
        <f>A596+1</f>
        <v>77005</v>
      </c>
      <c r="B597" s="15" t="s">
        <v>571</v>
      </c>
      <c r="C597" s="152"/>
      <c r="D597" s="157"/>
      <c r="E597" s="152"/>
      <c r="F597" s="17"/>
      <c r="G597" s="279"/>
      <c r="H597" s="16"/>
      <c r="I597" s="167"/>
      <c r="J597" s="154"/>
      <c r="K597" s="438"/>
      <c r="L597" s="438"/>
      <c r="M597" s="482">
        <f t="shared" si="215"/>
        <v>0</v>
      </c>
      <c r="N597" s="482"/>
      <c r="O597" s="485"/>
      <c r="P597" s="482"/>
      <c r="Q597" s="482"/>
      <c r="T597" s="143"/>
      <c r="U597" s="143"/>
      <c r="V597" s="143"/>
      <c r="W597" s="143"/>
      <c r="X597" s="143"/>
      <c r="Y597" s="141"/>
      <c r="Z597" s="572"/>
      <c r="AJ597" s="144"/>
      <c r="AK597" s="144"/>
      <c r="AN597" s="16"/>
    </row>
    <row r="598" spans="1:40" s="30" customFormat="1">
      <c r="A598" s="1"/>
      <c r="B598" s="15"/>
      <c r="C598" s="152"/>
      <c r="D598" s="157"/>
      <c r="E598" s="152"/>
      <c r="F598" s="17"/>
      <c r="G598" s="279"/>
      <c r="H598" s="16"/>
      <c r="I598" s="167"/>
      <c r="J598" s="154"/>
      <c r="K598" s="438"/>
      <c r="L598" s="438"/>
      <c r="M598" s="482"/>
      <c r="N598" s="482"/>
      <c r="O598" s="485"/>
      <c r="P598" s="482"/>
      <c r="Q598" s="482"/>
      <c r="R598" s="51"/>
      <c r="S598" s="10"/>
      <c r="T598" s="143"/>
      <c r="U598" s="143"/>
      <c r="V598" s="143"/>
      <c r="W598" s="143"/>
      <c r="X598" s="143"/>
      <c r="Y598" s="141"/>
      <c r="Z598" s="572"/>
      <c r="AA598" s="366"/>
      <c r="AB598" s="14"/>
      <c r="AC598" s="15"/>
      <c r="AD598" s="16"/>
      <c r="AE598" s="16"/>
      <c r="AF598" s="15"/>
      <c r="AG598" s="15"/>
      <c r="AH598" s="15"/>
      <c r="AI598" s="15"/>
      <c r="AJ598" s="144"/>
      <c r="AK598" s="144"/>
      <c r="AL598" s="51"/>
      <c r="AM598" s="19"/>
    </row>
    <row r="599" spans="1:40" s="30" customFormat="1" ht="12.75" customHeight="1">
      <c r="A599" s="1"/>
      <c r="B599" s="15"/>
      <c r="C599" s="152"/>
      <c r="D599" s="157"/>
      <c r="E599" s="247"/>
      <c r="F599" s="169"/>
      <c r="G599" s="165"/>
      <c r="H599" s="272"/>
      <c r="I599" s="272" t="s">
        <v>370</v>
      </c>
      <c r="J599" s="185"/>
      <c r="K599" s="481">
        <f>K535+K544+K552+K560+K568+K575+K591</f>
        <v>0</v>
      </c>
      <c r="L599" s="481">
        <f t="shared" ref="L599:P599" si="216">L535+L544+L552+L560+L568+L575+L591</f>
        <v>0</v>
      </c>
      <c r="M599" s="481">
        <f t="shared" si="216"/>
        <v>0</v>
      </c>
      <c r="N599" s="481">
        <f t="shared" si="216"/>
        <v>0</v>
      </c>
      <c r="O599" s="481">
        <f t="shared" si="216"/>
        <v>0</v>
      </c>
      <c r="P599" s="534">
        <f t="shared" si="216"/>
        <v>0</v>
      </c>
      <c r="Q599" s="534">
        <f>Q535+Q544+Q552+Q560+Q568+Q575+Q591</f>
        <v>0</v>
      </c>
      <c r="R599" s="151"/>
      <c r="S599" s="10"/>
      <c r="T599" s="143"/>
      <c r="U599" s="143"/>
      <c r="V599" s="143"/>
      <c r="W599" s="143"/>
      <c r="X599" s="143"/>
      <c r="Y599" s="141"/>
      <c r="Z599" s="572"/>
      <c r="AA599" s="366"/>
      <c r="AB599" s="14"/>
      <c r="AC599" s="15"/>
      <c r="AD599" s="16"/>
      <c r="AE599" s="16"/>
      <c r="AF599" s="15"/>
      <c r="AG599" s="15"/>
      <c r="AH599" s="15"/>
      <c r="AI599" s="15"/>
      <c r="AJ599" s="144"/>
      <c r="AK599" s="144"/>
      <c r="AL599" s="51"/>
      <c r="AM599" s="19"/>
    </row>
    <row r="600" spans="1:40" ht="12.75" customHeight="1" thickBot="1">
      <c r="C600" s="152"/>
      <c r="D600" s="157"/>
      <c r="E600" s="152"/>
      <c r="F600" s="17"/>
      <c r="H600" s="144"/>
      <c r="I600" s="144"/>
      <c r="J600" s="283"/>
      <c r="K600" s="522"/>
      <c r="L600" s="522"/>
      <c r="M600" s="533"/>
      <c r="N600" s="533"/>
      <c r="O600" s="533"/>
      <c r="P600" s="533"/>
      <c r="Q600" s="533"/>
      <c r="T600" s="143"/>
      <c r="U600" s="143"/>
      <c r="V600" s="143"/>
      <c r="W600" s="143"/>
      <c r="X600" s="143"/>
      <c r="Y600" s="141"/>
      <c r="Z600" s="572"/>
      <c r="AA600" s="15"/>
      <c r="AB600" s="15"/>
      <c r="AD600" s="15"/>
      <c r="AJ600" s="144"/>
      <c r="AK600" s="144"/>
    </row>
    <row r="601" spans="1:40" ht="39" customHeight="1">
      <c r="A601" s="252" t="s">
        <v>2</v>
      </c>
      <c r="B601" s="253" t="s">
        <v>371</v>
      </c>
      <c r="C601" s="470"/>
      <c r="D601" s="471"/>
      <c r="E601" s="470"/>
      <c r="F601" s="365"/>
      <c r="G601" s="472"/>
      <c r="H601" s="473"/>
      <c r="I601" s="254"/>
      <c r="J601" s="474"/>
      <c r="K601" s="492" t="s">
        <v>581</v>
      </c>
      <c r="L601" s="493" t="s">
        <v>580</v>
      </c>
      <c r="M601" s="494" t="s">
        <v>72</v>
      </c>
      <c r="N601" s="495" t="s">
        <v>568</v>
      </c>
      <c r="O601" s="495" t="s">
        <v>570</v>
      </c>
      <c r="P601" s="495" t="s">
        <v>569</v>
      </c>
      <c r="Q601" s="480" t="s">
        <v>709</v>
      </c>
      <c r="T601" s="143"/>
      <c r="U601" s="143"/>
      <c r="V601" s="143"/>
      <c r="W601" s="143"/>
      <c r="X601" s="143"/>
      <c r="Y601" s="141"/>
      <c r="Z601" s="572"/>
      <c r="AA601" s="15"/>
      <c r="AB601" s="15"/>
      <c r="AD601" s="15"/>
      <c r="AJ601" s="144"/>
      <c r="AK601" s="144"/>
    </row>
    <row r="602" spans="1:40" ht="12.75" customHeight="1">
      <c r="A602" s="75"/>
      <c r="B602" s="145" t="s">
        <v>372</v>
      </c>
      <c r="C602" s="146"/>
      <c r="D602" s="147"/>
      <c r="E602" s="146"/>
      <c r="F602" s="272"/>
      <c r="G602" s="148"/>
      <c r="H602" s="149"/>
      <c r="I602" s="149" t="s">
        <v>13</v>
      </c>
      <c r="J602" s="150"/>
      <c r="K602" s="486">
        <f>SUM(K603:K607)</f>
        <v>0</v>
      </c>
      <c r="L602" s="486">
        <f t="shared" ref="L602:P602" si="217">SUM(L603:L607)</f>
        <v>0</v>
      </c>
      <c r="M602" s="487">
        <f t="shared" si="217"/>
        <v>0</v>
      </c>
      <c r="N602" s="487">
        <f t="shared" si="217"/>
        <v>0</v>
      </c>
      <c r="O602" s="487">
        <f t="shared" si="217"/>
        <v>0</v>
      </c>
      <c r="P602" s="487">
        <f t="shared" si="217"/>
        <v>0</v>
      </c>
      <c r="Q602" s="487">
        <f>SUM(Q603:Q607)</f>
        <v>0</v>
      </c>
      <c r="T602" s="143"/>
      <c r="U602" s="143"/>
      <c r="V602" s="143"/>
      <c r="W602" s="143"/>
      <c r="X602" s="143"/>
      <c r="Y602" s="141"/>
      <c r="Z602" s="572"/>
      <c r="AA602" s="15"/>
      <c r="AB602" s="15"/>
      <c r="AD602" s="15"/>
      <c r="AE602" s="15"/>
      <c r="AJ602" s="144"/>
      <c r="AK602" s="144"/>
    </row>
    <row r="603" spans="1:40" ht="12.75" customHeight="1">
      <c r="A603" s="1">
        <v>81000</v>
      </c>
      <c r="B603" s="15" t="s">
        <v>373</v>
      </c>
      <c r="C603" s="152"/>
      <c r="D603" s="157"/>
      <c r="E603" s="152"/>
      <c r="F603" s="309">
        <f>$G$19*$H$18</f>
        <v>0</v>
      </c>
      <c r="G603" s="211" t="s">
        <v>374</v>
      </c>
      <c r="H603" s="16">
        <v>0</v>
      </c>
      <c r="I603" s="167"/>
      <c r="J603" s="154"/>
      <c r="K603" s="438"/>
      <c r="L603" s="438">
        <f>F603*H603</f>
        <v>0</v>
      </c>
      <c r="M603" s="482">
        <f t="shared" ref="M603:M606" si="218">K603+L603</f>
        <v>0</v>
      </c>
      <c r="N603" s="482"/>
      <c r="O603" s="485"/>
      <c r="P603" s="482"/>
      <c r="Q603" s="482"/>
      <c r="T603" s="143"/>
      <c r="U603" s="143"/>
      <c r="V603" s="143"/>
      <c r="W603" s="143"/>
      <c r="X603" s="143"/>
      <c r="Y603" s="141"/>
      <c r="Z603" s="572"/>
      <c r="AA603" s="384" t="s">
        <v>681</v>
      </c>
      <c r="AB603" s="155"/>
      <c r="AC603" s="42"/>
      <c r="AD603" s="156"/>
      <c r="AE603" s="15"/>
      <c r="AJ603" s="144"/>
      <c r="AK603" s="144"/>
    </row>
    <row r="604" spans="1:40" ht="12.75" customHeight="1">
      <c r="A604" s="1">
        <f>A603+1</f>
        <v>81001</v>
      </c>
      <c r="B604" s="15" t="s">
        <v>375</v>
      </c>
      <c r="C604" s="152"/>
      <c r="D604" s="157"/>
      <c r="E604" s="152"/>
      <c r="F604" s="36">
        <f>$G$22+5</f>
        <v>5</v>
      </c>
      <c r="G604" s="211" t="s">
        <v>28</v>
      </c>
      <c r="H604" s="16">
        <v>0</v>
      </c>
      <c r="I604" s="167"/>
      <c r="J604" s="154"/>
      <c r="K604" s="438"/>
      <c r="L604" s="438">
        <f>F604*H604</f>
        <v>0</v>
      </c>
      <c r="M604" s="482">
        <f t="shared" si="218"/>
        <v>0</v>
      </c>
      <c r="N604" s="482"/>
      <c r="O604" s="485"/>
      <c r="P604" s="482"/>
      <c r="Q604" s="482"/>
      <c r="T604" s="143"/>
      <c r="U604" s="143"/>
      <c r="V604" s="143"/>
      <c r="W604" s="143"/>
      <c r="X604" s="143"/>
      <c r="Y604" s="141"/>
      <c r="Z604" s="572"/>
      <c r="AA604" s="382" t="s">
        <v>683</v>
      </c>
      <c r="AB604" s="158"/>
      <c r="AC604" s="38"/>
      <c r="AD604" s="159"/>
      <c r="AJ604" s="144"/>
      <c r="AK604" s="144"/>
    </row>
    <row r="605" spans="1:40" s="30" customFormat="1" ht="12.75" customHeight="1">
      <c r="A605" s="1">
        <f>A604+1</f>
        <v>81002</v>
      </c>
      <c r="B605" s="15" t="s">
        <v>376</v>
      </c>
      <c r="C605" s="152"/>
      <c r="D605" s="157"/>
      <c r="E605" s="152"/>
      <c r="F605" s="17">
        <v>0</v>
      </c>
      <c r="G605" s="211" t="s">
        <v>28</v>
      </c>
      <c r="H605" s="16">
        <v>0</v>
      </c>
      <c r="I605" s="167"/>
      <c r="J605" s="154"/>
      <c r="K605" s="438"/>
      <c r="L605" s="438">
        <f>F605*H605</f>
        <v>0</v>
      </c>
      <c r="M605" s="482">
        <f t="shared" si="218"/>
        <v>0</v>
      </c>
      <c r="N605" s="482"/>
      <c r="O605" s="485"/>
      <c r="P605" s="482"/>
      <c r="Q605" s="482"/>
      <c r="R605" s="51"/>
      <c r="S605" s="10"/>
      <c r="T605" s="143"/>
      <c r="U605" s="143"/>
      <c r="V605" s="143"/>
      <c r="W605" s="143"/>
      <c r="X605" s="143"/>
      <c r="Y605" s="141"/>
      <c r="Z605" s="572"/>
      <c r="AA605" s="475" t="s">
        <v>377</v>
      </c>
      <c r="AB605" s="14"/>
      <c r="AC605" s="15"/>
      <c r="AD605" s="16"/>
      <c r="AE605" s="16"/>
      <c r="AF605" s="15"/>
      <c r="AG605" s="15"/>
      <c r="AH605" s="15"/>
      <c r="AI605" s="15"/>
      <c r="AJ605" s="144"/>
      <c r="AK605" s="144"/>
      <c r="AL605" s="51"/>
      <c r="AM605" s="19"/>
    </row>
    <row r="606" spans="1:40" ht="12.75" customHeight="1">
      <c r="A606" s="1">
        <f>A605+1</f>
        <v>81003</v>
      </c>
      <c r="C606" s="152"/>
      <c r="D606" s="161"/>
      <c r="E606" s="152"/>
      <c r="F606" s="17"/>
      <c r="G606" s="211"/>
      <c r="H606" s="16"/>
      <c r="I606" s="167"/>
      <c r="J606" s="154"/>
      <c r="K606" s="438"/>
      <c r="L606" s="438"/>
      <c r="M606" s="482">
        <f t="shared" si="218"/>
        <v>0</v>
      </c>
      <c r="N606" s="482"/>
      <c r="O606" s="485"/>
      <c r="P606" s="482"/>
      <c r="Q606" s="482"/>
      <c r="Z606" s="567"/>
      <c r="AA606" s="475" t="s">
        <v>379</v>
      </c>
    </row>
    <row r="607" spans="1:40" ht="12.75" customHeight="1">
      <c r="C607" s="152"/>
      <c r="D607" s="157"/>
      <c r="E607" s="152"/>
      <c r="F607" s="17"/>
      <c r="G607" s="278"/>
      <c r="H607" s="29"/>
      <c r="I607" s="310"/>
      <c r="J607" s="167"/>
      <c r="K607" s="523"/>
      <c r="L607" s="523"/>
      <c r="M607" s="536"/>
      <c r="N607" s="536"/>
      <c r="O607" s="537"/>
      <c r="P607" s="536"/>
      <c r="Q607" s="536"/>
      <c r="Z607" s="567"/>
      <c r="AA607" s="15"/>
      <c r="AB607" s="15"/>
      <c r="AD607" s="15"/>
    </row>
    <row r="608" spans="1:40" ht="12.75" customHeight="1">
      <c r="A608" s="75"/>
      <c r="B608" s="145" t="s">
        <v>378</v>
      </c>
      <c r="C608" s="146"/>
      <c r="D608" s="147"/>
      <c r="E608" s="146"/>
      <c r="F608" s="311"/>
      <c r="G608" s="147"/>
      <c r="H608" s="149"/>
      <c r="I608" s="149" t="s">
        <v>13</v>
      </c>
      <c r="J608" s="150"/>
      <c r="K608" s="486">
        <f>SUM(K609:K639)</f>
        <v>0</v>
      </c>
      <c r="L608" s="486">
        <f t="shared" ref="L608:P608" si="219">SUM(L609:L639)</f>
        <v>0</v>
      </c>
      <c r="M608" s="486">
        <f t="shared" si="219"/>
        <v>0</v>
      </c>
      <c r="N608" s="486">
        <f t="shared" si="219"/>
        <v>0</v>
      </c>
      <c r="O608" s="486">
        <f t="shared" si="219"/>
        <v>0</v>
      </c>
      <c r="P608" s="486">
        <f t="shared" si="219"/>
        <v>0</v>
      </c>
      <c r="Q608" s="486">
        <f>SUM(Q609:Q639)</f>
        <v>0</v>
      </c>
      <c r="Z608" s="567"/>
      <c r="AA608" s="15"/>
      <c r="AB608" s="15"/>
      <c r="AD608" s="15"/>
    </row>
    <row r="609" spans="1:31" ht="12.75" customHeight="1">
      <c r="A609" s="1">
        <v>82000</v>
      </c>
      <c r="B609" s="15" t="s">
        <v>380</v>
      </c>
      <c r="C609" s="152"/>
      <c r="D609" s="157"/>
      <c r="E609" s="152"/>
      <c r="F609" s="309">
        <f>$G$19*$H$18</f>
        <v>0</v>
      </c>
      <c r="G609" s="211" t="s">
        <v>374</v>
      </c>
      <c r="H609" s="16">
        <v>0</v>
      </c>
      <c r="I609" s="281"/>
      <c r="J609" s="154"/>
      <c r="K609" s="438"/>
      <c r="L609" s="438">
        <f>F609*H609</f>
        <v>0</v>
      </c>
      <c r="M609" s="482">
        <f>K609+L609</f>
        <v>0</v>
      </c>
      <c r="N609" s="482"/>
      <c r="O609" s="485"/>
      <c r="P609" s="482"/>
      <c r="Q609" s="482"/>
      <c r="Z609" s="567"/>
      <c r="AA609" s="384" t="s">
        <v>681</v>
      </c>
      <c r="AB609" s="155"/>
      <c r="AC609" s="42"/>
      <c r="AD609" s="156"/>
    </row>
    <row r="610" spans="1:31" ht="12.75" customHeight="1">
      <c r="A610" s="1">
        <f>A609+1</f>
        <v>82001</v>
      </c>
      <c r="B610" s="15" t="s">
        <v>381</v>
      </c>
      <c r="C610" s="15"/>
      <c r="D610" s="15"/>
      <c r="E610" s="15"/>
      <c r="F610" s="312">
        <f>$G$22</f>
        <v>0</v>
      </c>
      <c r="G610" s="211" t="s">
        <v>382</v>
      </c>
      <c r="H610" s="16">
        <v>0</v>
      </c>
      <c r="I610" s="281"/>
      <c r="J610" s="154"/>
      <c r="K610" s="438"/>
      <c r="L610" s="438">
        <f t="shared" ref="L610:L621" si="220">F610*H610</f>
        <v>0</v>
      </c>
      <c r="M610" s="482">
        <f t="shared" ref="M610:M638" si="221">K610+L610</f>
        <v>0</v>
      </c>
      <c r="N610" s="482"/>
      <c r="O610" s="485"/>
      <c r="P610" s="482"/>
      <c r="Q610" s="482"/>
      <c r="Z610" s="567"/>
      <c r="AA610" s="382" t="s">
        <v>682</v>
      </c>
      <c r="AB610" s="158"/>
      <c r="AC610" s="38"/>
      <c r="AD610" s="159"/>
      <c r="AE610" s="15"/>
    </row>
    <row r="611" spans="1:31" ht="12.75" customHeight="1">
      <c r="A611" s="1">
        <f t="shared" ref="A611:A638" si="222">A610+1</f>
        <v>82002</v>
      </c>
      <c r="B611" s="15" t="s">
        <v>383</v>
      </c>
      <c r="C611" s="152"/>
      <c r="D611" s="157"/>
      <c r="E611" s="152"/>
      <c r="F611" s="46"/>
      <c r="G611" s="211" t="s">
        <v>374</v>
      </c>
      <c r="H611" s="16">
        <v>0</v>
      </c>
      <c r="I611" s="281"/>
      <c r="J611" s="154"/>
      <c r="K611" s="438"/>
      <c r="L611" s="438">
        <f t="shared" si="220"/>
        <v>0</v>
      </c>
      <c r="M611" s="482">
        <f t="shared" si="221"/>
        <v>0</v>
      </c>
      <c r="N611" s="482"/>
      <c r="O611" s="485"/>
      <c r="P611" s="482"/>
      <c r="Q611" s="482"/>
      <c r="Z611" s="567"/>
    </row>
    <row r="612" spans="1:31" ht="12.75" customHeight="1">
      <c r="A612" s="1">
        <f t="shared" si="222"/>
        <v>82003</v>
      </c>
      <c r="B612" s="15" t="s">
        <v>384</v>
      </c>
      <c r="C612" s="152"/>
      <c r="D612" s="157"/>
      <c r="E612" s="152"/>
      <c r="F612" s="46"/>
      <c r="G612" s="211" t="s">
        <v>382</v>
      </c>
      <c r="H612" s="16">
        <v>0</v>
      </c>
      <c r="I612" s="281"/>
      <c r="J612" s="154"/>
      <c r="K612" s="438"/>
      <c r="L612" s="438">
        <f t="shared" si="220"/>
        <v>0</v>
      </c>
      <c r="M612" s="482">
        <f t="shared" si="221"/>
        <v>0</v>
      </c>
      <c r="N612" s="482"/>
      <c r="O612" s="485"/>
      <c r="P612" s="482"/>
      <c r="Q612" s="482"/>
      <c r="Z612" s="567"/>
    </row>
    <row r="613" spans="1:31" ht="12.75" customHeight="1">
      <c r="A613" s="1">
        <f t="shared" si="222"/>
        <v>82004</v>
      </c>
      <c r="B613" s="15" t="s">
        <v>385</v>
      </c>
      <c r="C613" s="152"/>
      <c r="D613" s="157"/>
      <c r="E613" s="152"/>
      <c r="F613" s="313">
        <f>$H$18*$G$20</f>
        <v>0</v>
      </c>
      <c r="G613" s="211" t="s">
        <v>386</v>
      </c>
      <c r="H613" s="16">
        <v>0</v>
      </c>
      <c r="I613" s="281"/>
      <c r="J613" s="154"/>
      <c r="K613" s="438"/>
      <c r="L613" s="438">
        <f t="shared" si="220"/>
        <v>0</v>
      </c>
      <c r="M613" s="482">
        <f t="shared" si="221"/>
        <v>0</v>
      </c>
      <c r="N613" s="482"/>
      <c r="O613" s="485"/>
      <c r="P613" s="482"/>
      <c r="Q613" s="482"/>
      <c r="Z613" s="567"/>
      <c r="AA613" s="447" t="s">
        <v>684</v>
      </c>
      <c r="AB613" s="223"/>
      <c r="AC613" s="224"/>
      <c r="AD613" s="225"/>
      <c r="AE613" s="225"/>
    </row>
    <row r="614" spans="1:31" ht="12.75" customHeight="1">
      <c r="A614" s="1">
        <f t="shared" si="222"/>
        <v>82005</v>
      </c>
      <c r="B614" s="15" t="s">
        <v>387</v>
      </c>
      <c r="C614" s="152"/>
      <c r="D614" s="157"/>
      <c r="E614" s="152"/>
      <c r="F614" s="309">
        <f>$G$19*$H$18</f>
        <v>0</v>
      </c>
      <c r="G614" s="211" t="s">
        <v>374</v>
      </c>
      <c r="H614" s="16">
        <v>0</v>
      </c>
      <c r="I614" s="281"/>
      <c r="J614" s="154"/>
      <c r="K614" s="438"/>
      <c r="L614" s="438">
        <f t="shared" si="220"/>
        <v>0</v>
      </c>
      <c r="M614" s="482">
        <f t="shared" si="221"/>
        <v>0</v>
      </c>
      <c r="N614" s="482"/>
      <c r="O614" s="485"/>
      <c r="P614" s="482"/>
      <c r="Q614" s="482"/>
      <c r="Z614" s="567"/>
    </row>
    <row r="615" spans="1:31" ht="12.75" customHeight="1">
      <c r="A615" s="1">
        <f t="shared" si="222"/>
        <v>82006</v>
      </c>
      <c r="B615" s="15" t="s">
        <v>388</v>
      </c>
      <c r="C615" s="152"/>
      <c r="D615" s="157"/>
      <c r="E615" s="152"/>
      <c r="F615" s="313">
        <f>$H$18*$G$20</f>
        <v>0</v>
      </c>
      <c r="G615" s="211" t="s">
        <v>386</v>
      </c>
      <c r="H615" s="16">
        <v>0</v>
      </c>
      <c r="I615" s="281"/>
      <c r="J615" s="154"/>
      <c r="K615" s="438"/>
      <c r="L615" s="438">
        <f t="shared" si="220"/>
        <v>0</v>
      </c>
      <c r="M615" s="482">
        <f t="shared" si="221"/>
        <v>0</v>
      </c>
      <c r="N615" s="482"/>
      <c r="O615" s="485"/>
      <c r="P615" s="482"/>
      <c r="Q615" s="482"/>
      <c r="Z615" s="567"/>
    </row>
    <row r="616" spans="1:31" ht="12.75" customHeight="1">
      <c r="A616" s="1">
        <f t="shared" si="222"/>
        <v>82007</v>
      </c>
      <c r="B616" s="15" t="s">
        <v>389</v>
      </c>
      <c r="C616" s="152"/>
      <c r="D616" s="157"/>
      <c r="E616" s="152"/>
      <c r="F616" s="312">
        <f>$G$22</f>
        <v>0</v>
      </c>
      <c r="G616" s="211" t="s">
        <v>390</v>
      </c>
      <c r="H616" s="16">
        <v>0</v>
      </c>
      <c r="I616" s="281"/>
      <c r="J616" s="154"/>
      <c r="K616" s="438"/>
      <c r="L616" s="438">
        <f t="shared" si="220"/>
        <v>0</v>
      </c>
      <c r="M616" s="482">
        <f t="shared" si="221"/>
        <v>0</v>
      </c>
      <c r="N616" s="482"/>
      <c r="O616" s="485"/>
      <c r="P616" s="482"/>
      <c r="Q616" s="482"/>
      <c r="Z616" s="567"/>
    </row>
    <row r="617" spans="1:31" ht="12.75" customHeight="1">
      <c r="A617" s="1">
        <f t="shared" si="222"/>
        <v>82008</v>
      </c>
      <c r="B617" s="15" t="s">
        <v>391</v>
      </c>
      <c r="C617" s="152"/>
      <c r="D617" s="157"/>
      <c r="E617" s="152"/>
      <c r="F617" s="46"/>
      <c r="G617" s="1" t="s">
        <v>386</v>
      </c>
      <c r="H617" s="16">
        <v>0</v>
      </c>
      <c r="I617" s="281"/>
      <c r="J617" s="154"/>
      <c r="K617" s="438"/>
      <c r="L617" s="438">
        <f>F617*H617</f>
        <v>0</v>
      </c>
      <c r="M617" s="482">
        <f t="shared" ref="M617:M618" si="223">K617+L617</f>
        <v>0</v>
      </c>
      <c r="N617" s="482"/>
      <c r="O617" s="485"/>
      <c r="P617" s="482"/>
      <c r="Q617" s="482"/>
      <c r="Z617" s="567"/>
    </row>
    <row r="618" spans="1:31" ht="12.75" customHeight="1">
      <c r="A618" s="1">
        <f t="shared" si="222"/>
        <v>82009</v>
      </c>
      <c r="B618" s="15" t="s">
        <v>392</v>
      </c>
      <c r="C618" s="152"/>
      <c r="D618" s="157"/>
      <c r="E618" s="152"/>
      <c r="F618" s="313">
        <f>$H$18*$G$20</f>
        <v>0</v>
      </c>
      <c r="G618" s="1" t="s">
        <v>386</v>
      </c>
      <c r="H618" s="16">
        <v>0</v>
      </c>
      <c r="I618" s="281"/>
      <c r="J618" s="154"/>
      <c r="K618" s="438"/>
      <c r="L618" s="438">
        <f>F618*H618</f>
        <v>0</v>
      </c>
      <c r="M618" s="482">
        <f t="shared" si="223"/>
        <v>0</v>
      </c>
      <c r="N618" s="482"/>
      <c r="O618" s="485"/>
      <c r="P618" s="482"/>
      <c r="Q618" s="482"/>
      <c r="Z618" s="567"/>
    </row>
    <row r="619" spans="1:31" ht="12.75" customHeight="1">
      <c r="A619" s="1">
        <f t="shared" si="222"/>
        <v>82010</v>
      </c>
      <c r="B619" s="15" t="s">
        <v>393</v>
      </c>
      <c r="C619" s="152"/>
      <c r="D619" s="157"/>
      <c r="E619" s="152"/>
      <c r="F619" s="312">
        <f>$G$22</f>
        <v>0</v>
      </c>
      <c r="G619" s="211" t="s">
        <v>390</v>
      </c>
      <c r="H619" s="16">
        <v>0</v>
      </c>
      <c r="I619" s="281"/>
      <c r="J619" s="154"/>
      <c r="K619" s="438"/>
      <c r="L619" s="438">
        <f t="shared" si="220"/>
        <v>0</v>
      </c>
      <c r="M619" s="482">
        <f t="shared" si="221"/>
        <v>0</v>
      </c>
      <c r="N619" s="482"/>
      <c r="O619" s="485"/>
      <c r="P619" s="482"/>
      <c r="Q619" s="482"/>
      <c r="Z619" s="567"/>
    </row>
    <row r="620" spans="1:31" ht="12.75" customHeight="1">
      <c r="A620" s="1">
        <f t="shared" si="222"/>
        <v>82011</v>
      </c>
      <c r="B620" s="15" t="s">
        <v>556</v>
      </c>
      <c r="C620" s="152"/>
      <c r="D620" s="157"/>
      <c r="E620" s="152"/>
      <c r="F620" s="46"/>
      <c r="G620" s="1" t="s">
        <v>382</v>
      </c>
      <c r="H620" s="16">
        <v>0</v>
      </c>
      <c r="I620" s="281"/>
      <c r="J620" s="154"/>
      <c r="K620" s="438"/>
      <c r="L620" s="438">
        <f t="shared" si="220"/>
        <v>0</v>
      </c>
      <c r="M620" s="482">
        <f t="shared" si="221"/>
        <v>0</v>
      </c>
      <c r="N620" s="482"/>
      <c r="O620" s="485"/>
      <c r="P620" s="482"/>
      <c r="Q620" s="482"/>
      <c r="Z620" s="567"/>
      <c r="AA620" s="475" t="s">
        <v>397</v>
      </c>
      <c r="AC620" s="314"/>
      <c r="AD620" s="14"/>
      <c r="AE620" s="14"/>
    </row>
    <row r="621" spans="1:31" ht="12.75" customHeight="1">
      <c r="A621" s="1">
        <f t="shared" si="222"/>
        <v>82012</v>
      </c>
      <c r="B621" s="15" t="s">
        <v>394</v>
      </c>
      <c r="C621" s="152"/>
      <c r="D621" s="157"/>
      <c r="E621" s="152"/>
      <c r="F621" s="46"/>
      <c r="G621" s="211" t="s">
        <v>390</v>
      </c>
      <c r="H621" s="16">
        <v>0</v>
      </c>
      <c r="I621" s="281"/>
      <c r="J621" s="154"/>
      <c r="K621" s="438"/>
      <c r="L621" s="438">
        <f t="shared" si="220"/>
        <v>0</v>
      </c>
      <c r="M621" s="482">
        <f t="shared" si="221"/>
        <v>0</v>
      </c>
      <c r="N621" s="482"/>
      <c r="O621" s="485"/>
      <c r="P621" s="482"/>
      <c r="Q621" s="482"/>
      <c r="Z621" s="567"/>
      <c r="AA621" s="384" t="s">
        <v>685</v>
      </c>
      <c r="AB621" s="155"/>
      <c r="AC621" s="42"/>
      <c r="AD621" s="156"/>
    </row>
    <row r="622" spans="1:31" ht="12.75" customHeight="1">
      <c r="A622" s="1">
        <f t="shared" si="222"/>
        <v>82013</v>
      </c>
      <c r="B622" s="15" t="s">
        <v>395</v>
      </c>
      <c r="C622" s="152"/>
      <c r="D622" s="157"/>
      <c r="E622" s="152"/>
      <c r="F622" s="46"/>
      <c r="G622" s="211"/>
      <c r="H622" s="16"/>
      <c r="I622" s="281"/>
      <c r="J622" s="154"/>
      <c r="K622" s="438"/>
      <c r="L622" s="438">
        <v>0</v>
      </c>
      <c r="M622" s="482">
        <f t="shared" si="221"/>
        <v>0</v>
      </c>
      <c r="N622" s="482"/>
      <c r="O622" s="485"/>
      <c r="P622" s="482"/>
      <c r="Q622" s="482"/>
      <c r="Z622" s="567"/>
      <c r="AA622" s="384" t="s">
        <v>685</v>
      </c>
      <c r="AB622" s="155"/>
      <c r="AC622" s="42"/>
      <c r="AD622" s="156"/>
    </row>
    <row r="623" spans="1:31" ht="12.75" customHeight="1">
      <c r="A623" s="1">
        <f t="shared" si="222"/>
        <v>82014</v>
      </c>
      <c r="B623" s="15" t="s">
        <v>396</v>
      </c>
      <c r="C623" s="152"/>
      <c r="D623" s="157"/>
      <c r="E623" s="152"/>
      <c r="F623" s="46"/>
      <c r="G623" s="211"/>
      <c r="H623" s="16"/>
      <c r="I623" s="281"/>
      <c r="J623" s="154"/>
      <c r="K623" s="438"/>
      <c r="L623" s="438">
        <v>0</v>
      </c>
      <c r="M623" s="482">
        <f t="shared" si="221"/>
        <v>0</v>
      </c>
      <c r="N623" s="482"/>
      <c r="O623" s="485"/>
      <c r="P623" s="482"/>
      <c r="Q623" s="482"/>
      <c r="Z623" s="567"/>
      <c r="AA623" s="384" t="s">
        <v>685</v>
      </c>
      <c r="AB623" s="155"/>
      <c r="AC623" s="42"/>
      <c r="AD623" s="156"/>
    </row>
    <row r="624" spans="1:31" ht="12.75" customHeight="1">
      <c r="A624" s="1">
        <f t="shared" si="222"/>
        <v>82015</v>
      </c>
      <c r="B624" s="15" t="s">
        <v>398</v>
      </c>
      <c r="C624" s="152"/>
      <c r="D624" s="157"/>
      <c r="E624" s="152"/>
      <c r="F624" s="309">
        <f>$G$19 + 100</f>
        <v>100</v>
      </c>
      <c r="G624" s="1" t="s">
        <v>374</v>
      </c>
      <c r="H624" s="16">
        <v>0</v>
      </c>
      <c r="I624" s="281"/>
      <c r="J624" s="154"/>
      <c r="K624" s="438"/>
      <c r="L624" s="438">
        <f>F624*H624</f>
        <v>0</v>
      </c>
      <c r="M624" s="482">
        <f t="shared" si="221"/>
        <v>0</v>
      </c>
      <c r="N624" s="482"/>
      <c r="O624" s="485"/>
      <c r="P624" s="482"/>
      <c r="Q624" s="482"/>
      <c r="Z624" s="567"/>
      <c r="AA624" s="384" t="s">
        <v>685</v>
      </c>
      <c r="AB624" s="155"/>
      <c r="AC624" s="42"/>
      <c r="AD624" s="156"/>
    </row>
    <row r="625" spans="1:39" ht="12.75" customHeight="1">
      <c r="A625" s="1">
        <f t="shared" si="222"/>
        <v>82016</v>
      </c>
      <c r="B625" s="15" t="s">
        <v>399</v>
      </c>
      <c r="C625" s="152"/>
      <c r="D625" s="157"/>
      <c r="E625" s="152"/>
      <c r="F625" s="309">
        <f>$G$19 + 100</f>
        <v>100</v>
      </c>
      <c r="G625" s="1" t="s">
        <v>374</v>
      </c>
      <c r="H625" s="16">
        <v>0</v>
      </c>
      <c r="I625" s="281"/>
      <c r="J625" s="154"/>
      <c r="K625" s="438"/>
      <c r="L625" s="438">
        <f>F625*H625</f>
        <v>0</v>
      </c>
      <c r="M625" s="482">
        <f t="shared" ref="M625:M627" si="224">K625+L625</f>
        <v>0</v>
      </c>
      <c r="N625" s="482"/>
      <c r="O625" s="485"/>
      <c r="P625" s="482"/>
      <c r="Q625" s="482"/>
      <c r="Z625" s="567"/>
    </row>
    <row r="626" spans="1:39" ht="12.75" customHeight="1">
      <c r="A626" s="1">
        <f t="shared" si="222"/>
        <v>82017</v>
      </c>
      <c r="B626" s="15" t="s">
        <v>400</v>
      </c>
      <c r="C626" s="152"/>
      <c r="D626" s="157"/>
      <c r="E626" s="152"/>
      <c r="F626" s="309">
        <f>$G$19 + 100</f>
        <v>100</v>
      </c>
      <c r="G626" s="1" t="s">
        <v>374</v>
      </c>
      <c r="H626" s="16">
        <v>0</v>
      </c>
      <c r="I626" s="281"/>
      <c r="J626" s="154"/>
      <c r="K626" s="438"/>
      <c r="L626" s="438">
        <f>F626*H626</f>
        <v>0</v>
      </c>
      <c r="M626" s="482">
        <f t="shared" si="224"/>
        <v>0</v>
      </c>
      <c r="N626" s="482"/>
      <c r="O626" s="485"/>
      <c r="P626" s="482"/>
      <c r="Q626" s="482"/>
      <c r="Z626" s="567"/>
    </row>
    <row r="627" spans="1:39" ht="12.75" customHeight="1">
      <c r="A627" s="1">
        <f t="shared" si="222"/>
        <v>82018</v>
      </c>
      <c r="B627" s="15" t="s">
        <v>401</v>
      </c>
      <c r="C627" s="152"/>
      <c r="D627" s="157"/>
      <c r="E627" s="152"/>
      <c r="F627" s="309">
        <f>$G$19 + 100</f>
        <v>100</v>
      </c>
      <c r="G627" s="1" t="s">
        <v>374</v>
      </c>
      <c r="H627" s="16">
        <v>0</v>
      </c>
      <c r="I627" s="281"/>
      <c r="J627" s="154"/>
      <c r="K627" s="438"/>
      <c r="L627" s="438">
        <f>F627*H627</f>
        <v>0</v>
      </c>
      <c r="M627" s="482">
        <f t="shared" si="224"/>
        <v>0</v>
      </c>
      <c r="N627" s="482"/>
      <c r="O627" s="485"/>
      <c r="P627" s="482"/>
      <c r="Q627" s="482"/>
      <c r="Z627" s="567"/>
    </row>
    <row r="628" spans="1:39" ht="12.75" customHeight="1">
      <c r="A628" s="1">
        <f t="shared" si="222"/>
        <v>82019</v>
      </c>
      <c r="B628" s="15" t="s">
        <v>402</v>
      </c>
      <c r="C628" s="152"/>
      <c r="D628" s="157"/>
      <c r="E628" s="152"/>
      <c r="F628" s="46"/>
      <c r="G628" s="211" t="s">
        <v>382</v>
      </c>
      <c r="H628" s="16">
        <v>0</v>
      </c>
      <c r="I628" s="281"/>
      <c r="J628" s="154"/>
      <c r="K628" s="438"/>
      <c r="L628" s="438">
        <f t="shared" ref="L628:L633" si="225">F628*H628</f>
        <v>0</v>
      </c>
      <c r="M628" s="482">
        <f t="shared" si="221"/>
        <v>0</v>
      </c>
      <c r="N628" s="482"/>
      <c r="O628" s="485"/>
      <c r="P628" s="482"/>
      <c r="Q628" s="482"/>
      <c r="Z628" s="567"/>
      <c r="AA628" s="384" t="s">
        <v>685</v>
      </c>
      <c r="AB628" s="155"/>
      <c r="AC628" s="42"/>
      <c r="AD628" s="156"/>
    </row>
    <row r="629" spans="1:39" ht="12.75" customHeight="1">
      <c r="A629" s="1">
        <f t="shared" si="222"/>
        <v>82020</v>
      </c>
      <c r="B629" s="15" t="s">
        <v>403</v>
      </c>
      <c r="C629" s="152"/>
      <c r="D629" s="157"/>
      <c r="E629" s="152"/>
      <c r="F629" s="46"/>
      <c r="G629" s="211" t="s">
        <v>374</v>
      </c>
      <c r="H629" s="16">
        <v>0</v>
      </c>
      <c r="I629" s="281"/>
      <c r="J629" s="154"/>
      <c r="K629" s="438"/>
      <c r="L629" s="438">
        <f t="shared" si="225"/>
        <v>0</v>
      </c>
      <c r="M629" s="482">
        <f t="shared" si="221"/>
        <v>0</v>
      </c>
      <c r="N629" s="482"/>
      <c r="O629" s="485"/>
      <c r="P629" s="482"/>
      <c r="Q629" s="482"/>
      <c r="Z629" s="567"/>
      <c r="AA629" s="384" t="s">
        <v>685</v>
      </c>
      <c r="AB629" s="155"/>
      <c r="AC629" s="42"/>
      <c r="AD629" s="156"/>
    </row>
    <row r="630" spans="1:39" ht="12.75" customHeight="1">
      <c r="A630" s="1">
        <f t="shared" si="222"/>
        <v>82021</v>
      </c>
      <c r="B630" s="15" t="s">
        <v>404</v>
      </c>
      <c r="C630" s="152"/>
      <c r="D630" s="157"/>
      <c r="E630" s="152"/>
      <c r="F630" s="46"/>
      <c r="G630" s="211" t="s">
        <v>382</v>
      </c>
      <c r="H630" s="16">
        <v>0</v>
      </c>
      <c r="I630" s="281"/>
      <c r="J630" s="154"/>
      <c r="K630" s="438"/>
      <c r="L630" s="438">
        <f t="shared" si="225"/>
        <v>0</v>
      </c>
      <c r="M630" s="482">
        <f t="shared" si="221"/>
        <v>0</v>
      </c>
      <c r="N630" s="482"/>
      <c r="O630" s="485"/>
      <c r="P630" s="482"/>
      <c r="Q630" s="482"/>
      <c r="Z630" s="567"/>
      <c r="AA630" s="384" t="s">
        <v>685</v>
      </c>
      <c r="AB630" s="155"/>
      <c r="AC630" s="42"/>
      <c r="AD630" s="156"/>
    </row>
    <row r="631" spans="1:39" ht="12.75" customHeight="1">
      <c r="A631" s="1">
        <f t="shared" si="222"/>
        <v>82022</v>
      </c>
      <c r="B631" s="15" t="s">
        <v>405</v>
      </c>
      <c r="C631" s="152"/>
      <c r="D631" s="157"/>
      <c r="E631" s="152"/>
      <c r="F631" s="309">
        <f>$G$19 + 100</f>
        <v>100</v>
      </c>
      <c r="G631" s="211" t="s">
        <v>374</v>
      </c>
      <c r="H631" s="16">
        <v>0</v>
      </c>
      <c r="I631" s="281"/>
      <c r="J631" s="154"/>
      <c r="K631" s="438"/>
      <c r="L631" s="438">
        <f t="shared" si="225"/>
        <v>0</v>
      </c>
      <c r="M631" s="482">
        <f t="shared" si="221"/>
        <v>0</v>
      </c>
      <c r="N631" s="482"/>
      <c r="O631" s="485"/>
      <c r="P631" s="482"/>
      <c r="Q631" s="482"/>
      <c r="Z631" s="567"/>
      <c r="AA631" s="384" t="s">
        <v>685</v>
      </c>
      <c r="AB631" s="155"/>
      <c r="AC631" s="42"/>
      <c r="AD631" s="156"/>
    </row>
    <row r="632" spans="1:39" ht="12.75" customHeight="1">
      <c r="A632" s="1">
        <f t="shared" si="222"/>
        <v>82023</v>
      </c>
      <c r="B632" s="15" t="s">
        <v>406</v>
      </c>
      <c r="C632" s="152"/>
      <c r="D632" s="157"/>
      <c r="E632" s="152"/>
      <c r="F632" s="309">
        <f>$G$19 + 100</f>
        <v>100</v>
      </c>
      <c r="G632" s="211" t="s">
        <v>374</v>
      </c>
      <c r="H632" s="16">
        <v>0</v>
      </c>
      <c r="I632" s="281"/>
      <c r="J632" s="154"/>
      <c r="K632" s="438"/>
      <c r="L632" s="438">
        <f t="shared" si="225"/>
        <v>0</v>
      </c>
      <c r="M632" s="482">
        <f t="shared" si="221"/>
        <v>0</v>
      </c>
      <c r="N632" s="482"/>
      <c r="O632" s="485"/>
      <c r="P632" s="482"/>
      <c r="Q632" s="482"/>
      <c r="Z632" s="567"/>
      <c r="AA632" s="384" t="s">
        <v>685</v>
      </c>
      <c r="AB632" s="155"/>
      <c r="AC632" s="42"/>
      <c r="AD632" s="156"/>
    </row>
    <row r="633" spans="1:39" ht="12.75" customHeight="1">
      <c r="A633" s="1">
        <f t="shared" si="222"/>
        <v>82024</v>
      </c>
      <c r="B633" s="15" t="s">
        <v>407</v>
      </c>
      <c r="C633" s="152"/>
      <c r="D633" s="157"/>
      <c r="E633" s="152"/>
      <c r="F633" s="309">
        <f>$G$19 + 100</f>
        <v>100</v>
      </c>
      <c r="G633" s="211" t="s">
        <v>374</v>
      </c>
      <c r="H633" s="16">
        <v>0</v>
      </c>
      <c r="I633" s="281"/>
      <c r="J633" s="154"/>
      <c r="K633" s="438"/>
      <c r="L633" s="438">
        <f t="shared" si="225"/>
        <v>0</v>
      </c>
      <c r="M633" s="482">
        <f t="shared" si="221"/>
        <v>0</v>
      </c>
      <c r="N633" s="482"/>
      <c r="O633" s="485"/>
      <c r="P633" s="482"/>
      <c r="Q633" s="482"/>
      <c r="Z633" s="567"/>
    </row>
    <row r="634" spans="1:39" ht="12.75" customHeight="1">
      <c r="A634" s="1">
        <f t="shared" si="222"/>
        <v>82025</v>
      </c>
      <c r="B634" s="15" t="s">
        <v>408</v>
      </c>
      <c r="C634" s="152"/>
      <c r="D634" s="157"/>
      <c r="E634" s="152"/>
      <c r="F634" s="309">
        <f>$G$19 + 100</f>
        <v>100</v>
      </c>
      <c r="G634" s="211" t="s">
        <v>374</v>
      </c>
      <c r="H634" s="16">
        <v>0</v>
      </c>
      <c r="I634" s="281"/>
      <c r="J634" s="154"/>
      <c r="K634" s="438"/>
      <c r="L634" s="438">
        <f>F634*H634</f>
        <v>0</v>
      </c>
      <c r="M634" s="482">
        <f t="shared" ref="M634:M635" si="226">K634+L634</f>
        <v>0</v>
      </c>
      <c r="N634" s="482"/>
      <c r="O634" s="485"/>
      <c r="P634" s="482"/>
      <c r="Q634" s="482"/>
      <c r="Z634" s="567"/>
    </row>
    <row r="635" spans="1:39" ht="12.75" customHeight="1">
      <c r="A635" s="1">
        <f t="shared" si="222"/>
        <v>82026</v>
      </c>
      <c r="B635" s="15" t="s">
        <v>409</v>
      </c>
      <c r="C635" s="152"/>
      <c r="D635" s="157"/>
      <c r="E635" s="152"/>
      <c r="F635" s="309">
        <f>$G$19 + 100</f>
        <v>100</v>
      </c>
      <c r="G635" s="211" t="s">
        <v>374</v>
      </c>
      <c r="H635" s="16">
        <v>0</v>
      </c>
      <c r="I635" s="281"/>
      <c r="J635" s="154"/>
      <c r="K635" s="438"/>
      <c r="L635" s="438">
        <f>F635*H635</f>
        <v>0</v>
      </c>
      <c r="M635" s="482">
        <f t="shared" si="226"/>
        <v>0</v>
      </c>
      <c r="N635" s="482"/>
      <c r="O635" s="485"/>
      <c r="P635" s="482"/>
      <c r="Q635" s="482"/>
      <c r="Z635" s="567"/>
    </row>
    <row r="636" spans="1:39" ht="12.75" customHeight="1">
      <c r="A636" s="1">
        <f t="shared" si="222"/>
        <v>82027</v>
      </c>
      <c r="B636" s="15" t="s">
        <v>335</v>
      </c>
      <c r="C636" s="152"/>
      <c r="D636" s="157"/>
      <c r="E636" s="152"/>
      <c r="F636" s="46"/>
      <c r="G636" s="211"/>
      <c r="H636" s="16"/>
      <c r="I636" s="281"/>
      <c r="J636" s="154"/>
      <c r="K636" s="438"/>
      <c r="L636" s="438">
        <v>0</v>
      </c>
      <c r="M636" s="482">
        <f t="shared" si="221"/>
        <v>0</v>
      </c>
      <c r="N636" s="482"/>
      <c r="O636" s="485"/>
      <c r="P636" s="482"/>
      <c r="Q636" s="482"/>
      <c r="Z636" s="567"/>
    </row>
    <row r="637" spans="1:39" ht="12.75" customHeight="1">
      <c r="A637" s="1">
        <f t="shared" si="222"/>
        <v>82028</v>
      </c>
      <c r="B637" s="15" t="s">
        <v>410</v>
      </c>
      <c r="C637" s="152"/>
      <c r="D637" s="157"/>
      <c r="E637" s="152"/>
      <c r="F637" s="46"/>
      <c r="G637" s="211"/>
      <c r="H637" s="16"/>
      <c r="I637" s="281"/>
      <c r="J637" s="154"/>
      <c r="K637" s="438"/>
      <c r="L637" s="438">
        <v>0</v>
      </c>
      <c r="M637" s="482">
        <f t="shared" si="221"/>
        <v>0</v>
      </c>
      <c r="N637" s="482"/>
      <c r="O637" s="485"/>
      <c r="P637" s="482"/>
      <c r="Q637" s="482"/>
      <c r="Z637" s="567"/>
      <c r="AA637" s="15"/>
      <c r="AB637" s="15"/>
      <c r="AD637" s="15"/>
      <c r="AE637" s="15"/>
    </row>
    <row r="638" spans="1:39" s="30" customFormat="1" ht="12.75" customHeight="1">
      <c r="A638" s="1">
        <f t="shared" si="222"/>
        <v>82029</v>
      </c>
      <c r="B638" s="15"/>
      <c r="C638" s="152"/>
      <c r="D638" s="157"/>
      <c r="E638" s="152"/>
      <c r="F638" s="46"/>
      <c r="G638" s="211"/>
      <c r="H638" s="16"/>
      <c r="I638" s="281"/>
      <c r="J638" s="154"/>
      <c r="K638" s="438"/>
      <c r="L638" s="438"/>
      <c r="M638" s="482">
        <f t="shared" si="221"/>
        <v>0</v>
      </c>
      <c r="N638" s="482"/>
      <c r="O638" s="485"/>
      <c r="P638" s="482"/>
      <c r="Q638" s="482"/>
      <c r="R638" s="51"/>
      <c r="S638" s="10"/>
      <c r="T638" s="143"/>
      <c r="U638" s="143"/>
      <c r="V638" s="143"/>
      <c r="W638" s="143"/>
      <c r="X638" s="143"/>
      <c r="Y638" s="141"/>
      <c r="Z638" s="572"/>
      <c r="AG638" s="15"/>
      <c r="AH638" s="15"/>
      <c r="AI638" s="15"/>
      <c r="AJ638" s="144"/>
      <c r="AK638" s="144"/>
      <c r="AL638" s="51"/>
      <c r="AM638" s="19"/>
    </row>
    <row r="639" spans="1:39" s="30" customFormat="1" ht="12.75" customHeight="1">
      <c r="A639" s="1"/>
      <c r="B639" s="15"/>
      <c r="C639" s="152"/>
      <c r="D639" s="157"/>
      <c r="E639" s="152"/>
      <c r="F639" s="17"/>
      <c r="G639" s="211"/>
      <c r="H639" s="16"/>
      <c r="I639" s="16"/>
      <c r="J639" s="167"/>
      <c r="K639" s="536"/>
      <c r="L639" s="536"/>
      <c r="M639" s="536"/>
      <c r="N639" s="536"/>
      <c r="O639" s="537"/>
      <c r="P639" s="536"/>
      <c r="Q639" s="536"/>
      <c r="R639" s="51"/>
      <c r="S639" s="10"/>
      <c r="T639" s="143"/>
      <c r="U639" s="143"/>
      <c r="V639" s="143"/>
      <c r="W639" s="143"/>
      <c r="X639" s="143"/>
      <c r="Y639" s="141"/>
      <c r="Z639" s="572"/>
      <c r="AA639" s="475" t="s">
        <v>411</v>
      </c>
      <c r="AB639" s="14"/>
      <c r="AC639" s="15"/>
      <c r="AD639" s="16"/>
      <c r="AE639" s="16"/>
      <c r="AF639" s="15"/>
      <c r="AG639" s="15"/>
      <c r="AH639" s="15"/>
      <c r="AI639" s="15"/>
      <c r="AJ639" s="144"/>
      <c r="AK639" s="144"/>
      <c r="AL639" s="51"/>
      <c r="AM639" s="19"/>
    </row>
    <row r="640" spans="1:39" ht="12.75" customHeight="1">
      <c r="A640" s="75"/>
      <c r="B640" s="145" t="s">
        <v>412</v>
      </c>
      <c r="C640" s="146"/>
      <c r="D640" s="147"/>
      <c r="E640" s="146"/>
      <c r="F640" s="272"/>
      <c r="G640" s="147"/>
      <c r="H640" s="149"/>
      <c r="I640" s="149" t="s">
        <v>13</v>
      </c>
      <c r="J640" s="150"/>
      <c r="K640" s="486">
        <f>SUM(K641:K655)</f>
        <v>0</v>
      </c>
      <c r="L640" s="486">
        <f t="shared" ref="L640:P640" si="227">SUM(L641:L655)</f>
        <v>0</v>
      </c>
      <c r="M640" s="525">
        <f t="shared" si="227"/>
        <v>0</v>
      </c>
      <c r="N640" s="525">
        <f t="shared" si="227"/>
        <v>0</v>
      </c>
      <c r="O640" s="525">
        <f t="shared" si="227"/>
        <v>0</v>
      </c>
      <c r="P640" s="525">
        <f t="shared" si="227"/>
        <v>0</v>
      </c>
      <c r="Q640" s="525">
        <f>SUM(Q641:Q655)</f>
        <v>0</v>
      </c>
      <c r="Z640" s="567"/>
      <c r="AA640" s="475" t="s">
        <v>413</v>
      </c>
    </row>
    <row r="641" spans="1:31" ht="12.75" customHeight="1">
      <c r="A641" s="1">
        <v>83000</v>
      </c>
      <c r="B641" s="15" t="s">
        <v>414</v>
      </c>
      <c r="C641" s="30"/>
      <c r="D641" s="30"/>
      <c r="E641" s="30"/>
      <c r="F641" s="292">
        <f>$H$18*$G$20</f>
        <v>0</v>
      </c>
      <c r="G641" s="476" t="s">
        <v>415</v>
      </c>
      <c r="H641" s="16">
        <v>0</v>
      </c>
      <c r="I641" s="16"/>
      <c r="J641" s="16"/>
      <c r="K641" s="438"/>
      <c r="L641" s="438">
        <f>F641*H641</f>
        <v>0</v>
      </c>
      <c r="M641" s="482">
        <f>K641+L641</f>
        <v>0</v>
      </c>
      <c r="N641" s="482"/>
      <c r="O641" s="485"/>
      <c r="P641" s="482"/>
      <c r="Q641" s="482"/>
      <c r="Z641" s="567"/>
      <c r="AA641" s="384" t="s">
        <v>684</v>
      </c>
      <c r="AB641" s="155"/>
      <c r="AC641" s="42"/>
      <c r="AD641" s="156"/>
      <c r="AE641" s="156"/>
    </row>
    <row r="642" spans="1:31" ht="12.75" customHeight="1">
      <c r="A642" s="1">
        <f>A641+1</f>
        <v>83001</v>
      </c>
      <c r="B642" s="15" t="s">
        <v>416</v>
      </c>
      <c r="C642" s="152"/>
      <c r="D642" s="157"/>
      <c r="E642" s="152"/>
      <c r="F642" s="17"/>
      <c r="G642" s="211" t="s">
        <v>261</v>
      </c>
      <c r="H642" s="16">
        <v>0</v>
      </c>
      <c r="I642" s="167"/>
      <c r="J642" s="154"/>
      <c r="K642" s="438"/>
      <c r="L642" s="438">
        <f t="shared" ref="L642:L652" si="228">F642*H642</f>
        <v>0</v>
      </c>
      <c r="M642" s="482">
        <f t="shared" ref="M642:M654" si="229">K642+L642</f>
        <v>0</v>
      </c>
      <c r="N642" s="482"/>
      <c r="O642" s="485"/>
      <c r="P642" s="482"/>
      <c r="Q642" s="482"/>
      <c r="Z642" s="567"/>
    </row>
    <row r="643" spans="1:31" ht="12.75" customHeight="1">
      <c r="A643" s="1">
        <f t="shared" ref="A643:A654" si="230">A642+1</f>
        <v>83002</v>
      </c>
      <c r="B643" s="15" t="s">
        <v>417</v>
      </c>
      <c r="C643" s="152"/>
      <c r="D643" s="157"/>
      <c r="E643" s="152"/>
      <c r="F643" s="17"/>
      <c r="G643" s="211" t="s">
        <v>261</v>
      </c>
      <c r="H643" s="16">
        <v>0</v>
      </c>
      <c r="I643" s="167"/>
      <c r="J643" s="154"/>
      <c r="K643" s="438"/>
      <c r="L643" s="438">
        <f t="shared" si="228"/>
        <v>0</v>
      </c>
      <c r="M643" s="482">
        <f t="shared" si="229"/>
        <v>0</v>
      </c>
      <c r="N643" s="482"/>
      <c r="O643" s="485"/>
      <c r="P643" s="482"/>
      <c r="Q643" s="482"/>
      <c r="Z643" s="567"/>
    </row>
    <row r="644" spans="1:31" ht="12.75" customHeight="1">
      <c r="A644" s="1">
        <f t="shared" si="230"/>
        <v>83003</v>
      </c>
      <c r="B644" s="15" t="s">
        <v>418</v>
      </c>
      <c r="C644" s="152"/>
      <c r="D644" s="157"/>
      <c r="E644" s="152"/>
      <c r="F644" s="17"/>
      <c r="G644" s="211" t="s">
        <v>261</v>
      </c>
      <c r="H644" s="16">
        <v>0</v>
      </c>
      <c r="I644" s="167"/>
      <c r="J644" s="154"/>
      <c r="K644" s="438"/>
      <c r="L644" s="438">
        <f t="shared" si="228"/>
        <v>0</v>
      </c>
      <c r="M644" s="482">
        <f t="shared" si="229"/>
        <v>0</v>
      </c>
      <c r="N644" s="482"/>
      <c r="O644" s="485"/>
      <c r="P644" s="482"/>
      <c r="Q644" s="482"/>
      <c r="Z644" s="567"/>
    </row>
    <row r="645" spans="1:31" ht="12.75" customHeight="1">
      <c r="A645" s="1">
        <f t="shared" si="230"/>
        <v>83004</v>
      </c>
      <c r="B645" s="15" t="s">
        <v>419</v>
      </c>
      <c r="C645" s="152"/>
      <c r="D645" s="157"/>
      <c r="E645" s="152"/>
      <c r="F645" s="17"/>
      <c r="G645" s="211" t="s">
        <v>261</v>
      </c>
      <c r="H645" s="16">
        <v>0</v>
      </c>
      <c r="I645" s="167"/>
      <c r="J645" s="154"/>
      <c r="K645" s="438"/>
      <c r="L645" s="438">
        <f t="shared" si="228"/>
        <v>0</v>
      </c>
      <c r="M645" s="482">
        <f t="shared" si="229"/>
        <v>0</v>
      </c>
      <c r="N645" s="482"/>
      <c r="O645" s="485"/>
      <c r="P645" s="482"/>
      <c r="Q645" s="482"/>
      <c r="Z645" s="567"/>
    </row>
    <row r="646" spans="1:31" ht="12.75" customHeight="1">
      <c r="A646" s="1">
        <f t="shared" si="230"/>
        <v>83005</v>
      </c>
      <c r="B646" s="15" t="s">
        <v>420</v>
      </c>
      <c r="C646" s="152"/>
      <c r="D646" s="157"/>
      <c r="E646" s="152"/>
      <c r="F646" s="17"/>
      <c r="G646" s="211" t="s">
        <v>261</v>
      </c>
      <c r="H646" s="16">
        <v>0</v>
      </c>
      <c r="I646" s="47"/>
      <c r="J646" s="154"/>
      <c r="K646" s="438"/>
      <c r="L646" s="438">
        <f t="shared" si="228"/>
        <v>0</v>
      </c>
      <c r="M646" s="482">
        <f t="shared" si="229"/>
        <v>0</v>
      </c>
      <c r="N646" s="482"/>
      <c r="O646" s="485"/>
      <c r="P646" s="482"/>
      <c r="Q646" s="482"/>
      <c r="Z646" s="567"/>
    </row>
    <row r="647" spans="1:31" ht="12.75" customHeight="1">
      <c r="A647" s="1">
        <f t="shared" si="230"/>
        <v>83006</v>
      </c>
      <c r="B647" s="15" t="s">
        <v>401</v>
      </c>
      <c r="C647" s="152"/>
      <c r="D647" s="157"/>
      <c r="E647" s="152"/>
      <c r="F647" s="17"/>
      <c r="G647" s="211" t="s">
        <v>415</v>
      </c>
      <c r="H647" s="16">
        <v>0</v>
      </c>
      <c r="I647" s="47"/>
      <c r="J647" s="154"/>
      <c r="K647" s="438"/>
      <c r="L647" s="438">
        <f>F647*H647</f>
        <v>0</v>
      </c>
      <c r="M647" s="482">
        <f>K647+L647</f>
        <v>0</v>
      </c>
      <c r="N647" s="482"/>
      <c r="O647" s="485"/>
      <c r="P647" s="482"/>
      <c r="Q647" s="482"/>
      <c r="Z647" s="567"/>
    </row>
    <row r="648" spans="1:31" ht="12.75" customHeight="1">
      <c r="A648" s="1">
        <f t="shared" si="230"/>
        <v>83007</v>
      </c>
      <c r="B648" s="15" t="s">
        <v>421</v>
      </c>
      <c r="C648" s="15"/>
      <c r="D648" s="15"/>
      <c r="E648" s="15"/>
      <c r="F648" s="17"/>
      <c r="G648" s="211" t="s">
        <v>382</v>
      </c>
      <c r="H648" s="16">
        <v>0</v>
      </c>
      <c r="I648" s="15"/>
      <c r="J648" s="240"/>
      <c r="K648" s="438"/>
      <c r="L648" s="438">
        <f t="shared" si="228"/>
        <v>0</v>
      </c>
      <c r="M648" s="482">
        <f t="shared" si="229"/>
        <v>0</v>
      </c>
      <c r="N648" s="482"/>
      <c r="O648" s="485"/>
      <c r="P648" s="482"/>
      <c r="Q648" s="482"/>
      <c r="Z648" s="567"/>
    </row>
    <row r="649" spans="1:31" ht="12.75" customHeight="1">
      <c r="A649" s="1">
        <f t="shared" si="230"/>
        <v>83008</v>
      </c>
      <c r="B649" s="15" t="s">
        <v>422</v>
      </c>
      <c r="C649" s="152"/>
      <c r="D649" s="157"/>
      <c r="E649" s="152"/>
      <c r="F649" s="17"/>
      <c r="G649" s="211" t="s">
        <v>382</v>
      </c>
      <c r="H649" s="16">
        <v>0</v>
      </c>
      <c r="I649" s="167"/>
      <c r="J649" s="154"/>
      <c r="K649" s="438"/>
      <c r="L649" s="438">
        <f t="shared" si="228"/>
        <v>0</v>
      </c>
      <c r="M649" s="482">
        <f t="shared" si="229"/>
        <v>0</v>
      </c>
      <c r="N649" s="482"/>
      <c r="O649" s="485"/>
      <c r="P649" s="482"/>
      <c r="Q649" s="482"/>
      <c r="Z649" s="567"/>
    </row>
    <row r="650" spans="1:31" ht="12.75" customHeight="1">
      <c r="A650" s="1">
        <f t="shared" si="230"/>
        <v>83009</v>
      </c>
      <c r="B650" s="15" t="s">
        <v>423</v>
      </c>
      <c r="C650" s="152"/>
      <c r="D650" s="157"/>
      <c r="E650" s="152"/>
      <c r="F650" s="17"/>
      <c r="G650" s="211" t="s">
        <v>390</v>
      </c>
      <c r="H650" s="16">
        <v>0</v>
      </c>
      <c r="I650" s="167"/>
      <c r="J650" s="154"/>
      <c r="K650" s="438"/>
      <c r="L650" s="438">
        <f t="shared" si="228"/>
        <v>0</v>
      </c>
      <c r="M650" s="482">
        <f t="shared" si="229"/>
        <v>0</v>
      </c>
      <c r="N650" s="482"/>
      <c r="O650" s="485"/>
      <c r="P650" s="482"/>
      <c r="Q650" s="482"/>
      <c r="Z650" s="567"/>
    </row>
    <row r="651" spans="1:31" ht="12.75" customHeight="1">
      <c r="A651" s="1">
        <f t="shared" si="230"/>
        <v>83010</v>
      </c>
      <c r="B651" s="15" t="s">
        <v>424</v>
      </c>
      <c r="C651" s="152"/>
      <c r="D651" s="157"/>
      <c r="E651" s="152"/>
      <c r="F651" s="17"/>
      <c r="G651" s="211" t="s">
        <v>390</v>
      </c>
      <c r="H651" s="16">
        <v>0</v>
      </c>
      <c r="I651" s="167"/>
      <c r="J651" s="154"/>
      <c r="K651" s="438"/>
      <c r="L651" s="438">
        <f t="shared" si="228"/>
        <v>0</v>
      </c>
      <c r="M651" s="482">
        <f t="shared" si="229"/>
        <v>0</v>
      </c>
      <c r="N651" s="482"/>
      <c r="O651" s="485"/>
      <c r="P651" s="482"/>
      <c r="Q651" s="482"/>
      <c r="Z651" s="567"/>
    </row>
    <row r="652" spans="1:31" ht="12.75" customHeight="1">
      <c r="A652" s="1">
        <f t="shared" si="230"/>
        <v>83011</v>
      </c>
      <c r="B652" s="15" t="s">
        <v>425</v>
      </c>
      <c r="C652" s="152"/>
      <c r="D652" s="157"/>
      <c r="E652" s="152"/>
      <c r="F652" s="17"/>
      <c r="G652" s="211" t="s">
        <v>390</v>
      </c>
      <c r="H652" s="16">
        <v>0</v>
      </c>
      <c r="I652" s="167"/>
      <c r="J652" s="154"/>
      <c r="K652" s="438"/>
      <c r="L652" s="438">
        <f t="shared" si="228"/>
        <v>0</v>
      </c>
      <c r="M652" s="482">
        <f t="shared" si="229"/>
        <v>0</v>
      </c>
      <c r="N652" s="482"/>
      <c r="O652" s="485"/>
      <c r="P652" s="482"/>
      <c r="Q652" s="482"/>
      <c r="Z652" s="567"/>
    </row>
    <row r="653" spans="1:31" ht="12.75" customHeight="1">
      <c r="A653" s="1">
        <f t="shared" si="230"/>
        <v>83012</v>
      </c>
      <c r="B653" s="15" t="s">
        <v>335</v>
      </c>
      <c r="C653" s="15"/>
      <c r="D653" s="15"/>
      <c r="E653" s="15"/>
      <c r="G653" s="239"/>
      <c r="H653" s="15"/>
      <c r="I653" s="167"/>
      <c r="J653" s="154"/>
      <c r="K653" s="438"/>
      <c r="L653" s="438">
        <v>0</v>
      </c>
      <c r="M653" s="482">
        <f t="shared" si="229"/>
        <v>0</v>
      </c>
      <c r="N653" s="482"/>
      <c r="O653" s="485"/>
      <c r="P653" s="482"/>
      <c r="Q653" s="482"/>
      <c r="R653" s="151"/>
      <c r="Z653" s="567"/>
    </row>
    <row r="654" spans="1:31" ht="12.75" customHeight="1">
      <c r="A654" s="1">
        <f t="shared" si="230"/>
        <v>83013</v>
      </c>
      <c r="C654" s="152"/>
      <c r="D654" s="157"/>
      <c r="E654" s="152"/>
      <c r="F654" s="17"/>
      <c r="G654" s="279"/>
      <c r="H654" s="16"/>
      <c r="I654" s="167"/>
      <c r="J654" s="162"/>
      <c r="K654" s="484"/>
      <c r="L654" s="484"/>
      <c r="M654" s="482">
        <f t="shared" si="229"/>
        <v>0</v>
      </c>
      <c r="N654" s="482"/>
      <c r="O654" s="485"/>
      <c r="P654" s="482"/>
      <c r="Q654" s="482"/>
      <c r="Z654" s="567"/>
    </row>
    <row r="655" spans="1:31" ht="12.75" customHeight="1">
      <c r="C655" s="152"/>
      <c r="D655" s="157"/>
      <c r="E655" s="152"/>
      <c r="F655" s="17"/>
      <c r="G655" s="279"/>
      <c r="H655" s="16"/>
      <c r="I655" s="167"/>
      <c r="J655" s="162"/>
      <c r="K655" s="484"/>
      <c r="L655" s="484"/>
      <c r="M655" s="482"/>
      <c r="N655" s="482"/>
      <c r="O655" s="485"/>
      <c r="P655" s="482"/>
      <c r="Q655" s="482"/>
      <c r="Z655" s="567"/>
    </row>
    <row r="656" spans="1:31" ht="12.75" customHeight="1">
      <c r="B656" s="145" t="s">
        <v>426</v>
      </c>
      <c r="C656" s="163"/>
      <c r="D656" s="164"/>
      <c r="E656" s="163"/>
      <c r="F656" s="169"/>
      <c r="G656" s="315"/>
      <c r="H656" s="149"/>
      <c r="I656" s="149" t="s">
        <v>13</v>
      </c>
      <c r="J656" s="150"/>
      <c r="K656" s="486">
        <f>SUM(K657:K661)</f>
        <v>0</v>
      </c>
      <c r="L656" s="486">
        <f t="shared" ref="L656:P656" si="231">SUM(L657:L661)</f>
        <v>0</v>
      </c>
      <c r="M656" s="487">
        <f t="shared" si="231"/>
        <v>0</v>
      </c>
      <c r="N656" s="487">
        <f t="shared" si="231"/>
        <v>0</v>
      </c>
      <c r="O656" s="487">
        <f t="shared" si="231"/>
        <v>0</v>
      </c>
      <c r="P656" s="487">
        <f t="shared" si="231"/>
        <v>0</v>
      </c>
      <c r="Q656" s="487">
        <f>SUM(Q657:Q661)</f>
        <v>0</v>
      </c>
      <c r="Z656" s="567"/>
    </row>
    <row r="657" spans="1:40" ht="12.75" customHeight="1">
      <c r="A657" s="1">
        <v>84000</v>
      </c>
      <c r="B657" s="15" t="s">
        <v>427</v>
      </c>
      <c r="C657" s="15"/>
      <c r="D657" s="15"/>
      <c r="E657" s="15"/>
      <c r="G657" s="15"/>
      <c r="H657" s="15"/>
      <c r="I657" s="15"/>
      <c r="J657" s="15"/>
      <c r="K657" s="438"/>
      <c r="L657" s="438">
        <v>0</v>
      </c>
      <c r="M657" s="482">
        <f t="shared" ref="M657:M660" si="232">K657+L657</f>
        <v>0</v>
      </c>
      <c r="N657" s="482"/>
      <c r="O657" s="485"/>
      <c r="P657" s="482"/>
      <c r="Q657" s="482"/>
      <c r="Z657" s="567"/>
    </row>
    <row r="658" spans="1:40" ht="12.75" customHeight="1">
      <c r="A658" s="1">
        <f>A657+1</f>
        <v>84001</v>
      </c>
      <c r="B658" s="15" t="s">
        <v>428</v>
      </c>
      <c r="C658" s="15"/>
      <c r="D658" s="15"/>
      <c r="E658" s="15"/>
      <c r="G658" s="15"/>
      <c r="H658" s="15"/>
      <c r="I658" s="15"/>
      <c r="J658" s="15"/>
      <c r="K658" s="438"/>
      <c r="L658" s="438">
        <v>0</v>
      </c>
      <c r="M658" s="482">
        <f t="shared" si="232"/>
        <v>0</v>
      </c>
      <c r="N658" s="482"/>
      <c r="O658" s="485"/>
      <c r="P658" s="482"/>
      <c r="Q658" s="482"/>
      <c r="Z658" s="567"/>
    </row>
    <row r="659" spans="1:40" s="30" customFormat="1" ht="12.75" customHeight="1">
      <c r="A659" s="1">
        <f>A658+1</f>
        <v>84002</v>
      </c>
      <c r="B659" s="15" t="s">
        <v>429</v>
      </c>
      <c r="C659" s="15"/>
      <c r="D659" s="15"/>
      <c r="E659" s="15"/>
      <c r="F659" s="15"/>
      <c r="G659" s="15"/>
      <c r="H659" s="15"/>
      <c r="I659" s="15"/>
      <c r="J659" s="15"/>
      <c r="K659" s="438"/>
      <c r="L659" s="438">
        <v>0</v>
      </c>
      <c r="M659" s="482">
        <f t="shared" si="232"/>
        <v>0</v>
      </c>
      <c r="N659" s="482"/>
      <c r="O659" s="485"/>
      <c r="P659" s="482"/>
      <c r="Q659" s="482"/>
      <c r="R659" s="151"/>
      <c r="S659" s="10"/>
      <c r="T659" s="143"/>
      <c r="U659" s="143"/>
      <c r="V659" s="143"/>
      <c r="W659" s="143"/>
      <c r="X659" s="143"/>
      <c r="Y659" s="141"/>
      <c r="Z659" s="572"/>
      <c r="AA659" s="366"/>
      <c r="AB659" s="14"/>
      <c r="AC659" s="15"/>
      <c r="AD659" s="16"/>
      <c r="AE659" s="16"/>
      <c r="AF659" s="15"/>
      <c r="AG659" s="15"/>
      <c r="AH659" s="15"/>
      <c r="AI659" s="15"/>
      <c r="AJ659" s="144"/>
      <c r="AK659" s="144"/>
      <c r="AL659" s="51"/>
      <c r="AM659" s="19"/>
    </row>
    <row r="660" spans="1:40" ht="12.75" customHeight="1">
      <c r="A660" s="1">
        <f>A659+1</f>
        <v>84003</v>
      </c>
      <c r="C660" s="15"/>
      <c r="D660" s="15"/>
      <c r="E660" s="15"/>
      <c r="G660" s="15"/>
      <c r="H660" s="15"/>
      <c r="I660" s="15"/>
      <c r="J660" s="15"/>
      <c r="K660" s="438"/>
      <c r="L660" s="438"/>
      <c r="M660" s="482">
        <f t="shared" si="232"/>
        <v>0</v>
      </c>
      <c r="N660" s="482"/>
      <c r="O660" s="485"/>
      <c r="P660" s="482"/>
      <c r="Q660" s="482"/>
      <c r="Z660" s="567"/>
    </row>
    <row r="661" spans="1:40" ht="12.75" customHeight="1">
      <c r="C661" s="15"/>
      <c r="D661" s="15"/>
      <c r="E661" s="15"/>
      <c r="G661" s="15"/>
      <c r="H661" s="15"/>
      <c r="I661" s="15"/>
      <c r="J661" s="15"/>
      <c r="K661" s="438"/>
      <c r="L661" s="438"/>
      <c r="M661" s="482"/>
      <c r="N661" s="482"/>
      <c r="O661" s="485"/>
      <c r="P661" s="482"/>
      <c r="Q661" s="482"/>
      <c r="Z661" s="567"/>
    </row>
    <row r="662" spans="1:40" ht="12.75" customHeight="1">
      <c r="A662" s="75"/>
      <c r="B662" s="145" t="s">
        <v>430</v>
      </c>
      <c r="C662" s="146"/>
      <c r="D662" s="147"/>
      <c r="E662" s="146"/>
      <c r="F662" s="272"/>
      <c r="G662" s="308"/>
      <c r="H662" s="149"/>
      <c r="I662" s="149" t="s">
        <v>13</v>
      </c>
      <c r="J662" s="150"/>
      <c r="K662" s="486">
        <f>SUM(K663:K668)</f>
        <v>0</v>
      </c>
      <c r="L662" s="486">
        <f t="shared" ref="L662:P662" si="233">SUM(L663:L668)</f>
        <v>0</v>
      </c>
      <c r="M662" s="487">
        <f t="shared" si="233"/>
        <v>0</v>
      </c>
      <c r="N662" s="487">
        <f t="shared" si="233"/>
        <v>0</v>
      </c>
      <c r="O662" s="487">
        <f t="shared" si="233"/>
        <v>0</v>
      </c>
      <c r="P662" s="487">
        <f t="shared" si="233"/>
        <v>0</v>
      </c>
      <c r="Q662" s="487">
        <f>SUM(Q663:Q668)</f>
        <v>0</v>
      </c>
      <c r="Z662" s="567"/>
    </row>
    <row r="663" spans="1:40" ht="12.75" customHeight="1">
      <c r="A663" s="1">
        <v>85000</v>
      </c>
      <c r="B663" s="15" t="s">
        <v>431</v>
      </c>
      <c r="C663" s="152"/>
      <c r="D663" s="157"/>
      <c r="E663" s="152"/>
      <c r="F663" s="17">
        <v>0</v>
      </c>
      <c r="G663" s="211" t="s">
        <v>390</v>
      </c>
      <c r="H663" s="16">
        <v>0</v>
      </c>
      <c r="J663" s="154"/>
      <c r="K663" s="438"/>
      <c r="L663" s="438">
        <f>F663*H663</f>
        <v>0</v>
      </c>
      <c r="M663" s="482">
        <f t="shared" ref="M663:M667" si="234">K663+L663</f>
        <v>0</v>
      </c>
      <c r="N663" s="482"/>
      <c r="O663" s="485"/>
      <c r="P663" s="482"/>
      <c r="Q663" s="482"/>
      <c r="Z663" s="567"/>
    </row>
    <row r="664" spans="1:40" ht="12.75" customHeight="1">
      <c r="A664" s="1">
        <f>A663+1</f>
        <v>85001</v>
      </c>
      <c r="B664" s="15" t="s">
        <v>432</v>
      </c>
      <c r="C664" s="152"/>
      <c r="D664" s="157"/>
      <c r="E664" s="152"/>
      <c r="F664" s="17">
        <v>0</v>
      </c>
      <c r="G664" s="211" t="s">
        <v>390</v>
      </c>
      <c r="H664" s="16">
        <v>0</v>
      </c>
      <c r="J664" s="154"/>
      <c r="K664" s="438"/>
      <c r="L664" s="438">
        <f>F664*H664</f>
        <v>0</v>
      </c>
      <c r="M664" s="482">
        <f t="shared" si="234"/>
        <v>0</v>
      </c>
      <c r="N664" s="482"/>
      <c r="O664" s="485"/>
      <c r="P664" s="482"/>
      <c r="Q664" s="482"/>
      <c r="Z664" s="567"/>
    </row>
    <row r="665" spans="1:40" ht="12.75" customHeight="1">
      <c r="A665" s="1">
        <f>A664+1</f>
        <v>85002</v>
      </c>
      <c r="B665" s="15" t="s">
        <v>433</v>
      </c>
      <c r="C665" s="152"/>
      <c r="D665" s="157"/>
      <c r="E665" s="152"/>
      <c r="F665" s="17">
        <v>0</v>
      </c>
      <c r="G665" s="211" t="s">
        <v>390</v>
      </c>
      <c r="H665" s="16">
        <v>0</v>
      </c>
      <c r="I665" s="167"/>
      <c r="J665" s="154"/>
      <c r="K665" s="438"/>
      <c r="L665" s="438">
        <f>F665*H665</f>
        <v>0</v>
      </c>
      <c r="M665" s="482">
        <f t="shared" si="234"/>
        <v>0</v>
      </c>
      <c r="N665" s="482"/>
      <c r="O665" s="485"/>
      <c r="P665" s="482"/>
      <c r="Q665" s="482"/>
      <c r="Z665" s="567"/>
    </row>
    <row r="666" spans="1:40" s="30" customFormat="1" ht="12.75" customHeight="1">
      <c r="A666" s="1">
        <f>A665+1</f>
        <v>85003</v>
      </c>
      <c r="B666" s="15" t="s">
        <v>434</v>
      </c>
      <c r="C666" s="152"/>
      <c r="D666" s="157"/>
      <c r="E666" s="152"/>
      <c r="F666" s="17">
        <v>0</v>
      </c>
      <c r="G666" s="211" t="s">
        <v>390</v>
      </c>
      <c r="H666" s="16">
        <v>0</v>
      </c>
      <c r="I666" s="167"/>
      <c r="J666" s="154"/>
      <c r="K666" s="438"/>
      <c r="L666" s="438">
        <f>F666*H666</f>
        <v>0</v>
      </c>
      <c r="M666" s="482">
        <f t="shared" si="234"/>
        <v>0</v>
      </c>
      <c r="N666" s="482"/>
      <c r="O666" s="485"/>
      <c r="P666" s="482"/>
      <c r="Q666" s="482"/>
      <c r="R666" s="151"/>
      <c r="S666" s="10"/>
      <c r="T666" s="143"/>
      <c r="U666" s="143"/>
      <c r="V666" s="143"/>
      <c r="W666" s="143"/>
      <c r="X666" s="143"/>
      <c r="Y666" s="141"/>
      <c r="Z666" s="572"/>
      <c r="AF666" s="15"/>
      <c r="AG666" s="15"/>
      <c r="AH666" s="15"/>
      <c r="AI666" s="15"/>
      <c r="AJ666" s="144"/>
      <c r="AK666" s="144"/>
      <c r="AL666" s="51"/>
      <c r="AM666" s="19"/>
    </row>
    <row r="667" spans="1:40" ht="12.75" customHeight="1">
      <c r="A667" s="1">
        <f>A666+1</f>
        <v>85004</v>
      </c>
      <c r="C667" s="152"/>
      <c r="D667" s="157"/>
      <c r="E667" s="152"/>
      <c r="F667" s="17"/>
      <c r="G667" s="279"/>
      <c r="H667" s="16"/>
      <c r="I667" s="167"/>
      <c r="J667" s="154"/>
      <c r="K667" s="438"/>
      <c r="L667" s="438"/>
      <c r="M667" s="482">
        <f t="shared" si="234"/>
        <v>0</v>
      </c>
      <c r="N667" s="482"/>
      <c r="O667" s="485"/>
      <c r="P667" s="482"/>
      <c r="Q667" s="482"/>
      <c r="Z667" s="567"/>
      <c r="AA667" s="15"/>
      <c r="AB667" s="15"/>
      <c r="AD667" s="15"/>
      <c r="AE667" s="15"/>
    </row>
    <row r="668" spans="1:40" ht="12.75" customHeight="1">
      <c r="C668" s="152"/>
      <c r="D668" s="157"/>
      <c r="E668" s="152"/>
      <c r="F668" s="17"/>
      <c r="G668" s="279"/>
      <c r="H668" s="16"/>
      <c r="I668" s="167"/>
      <c r="J668" s="154"/>
      <c r="K668" s="438"/>
      <c r="L668" s="438"/>
      <c r="M668" s="482"/>
      <c r="N668" s="482"/>
      <c r="O668" s="485"/>
      <c r="P668" s="482"/>
      <c r="Q668" s="482"/>
      <c r="Z668" s="567"/>
    </row>
    <row r="669" spans="1:40" ht="12.75" customHeight="1">
      <c r="A669" s="75"/>
      <c r="B669" s="145" t="s">
        <v>435</v>
      </c>
      <c r="C669" s="146"/>
      <c r="D669" s="147"/>
      <c r="E669" s="146"/>
      <c r="F669" s="272"/>
      <c r="G669" s="308"/>
      <c r="H669" s="149"/>
      <c r="I669" s="149" t="s">
        <v>13</v>
      </c>
      <c r="J669" s="150"/>
      <c r="K669" s="486">
        <f>SUM(K670:K672)</f>
        <v>0</v>
      </c>
      <c r="L669" s="486">
        <f t="shared" ref="L669:P669" si="235">SUM(L670:L672)</f>
        <v>0</v>
      </c>
      <c r="M669" s="487">
        <f t="shared" si="235"/>
        <v>0</v>
      </c>
      <c r="N669" s="487">
        <f t="shared" si="235"/>
        <v>0</v>
      </c>
      <c r="O669" s="487">
        <f t="shared" si="235"/>
        <v>0</v>
      </c>
      <c r="P669" s="487">
        <f t="shared" si="235"/>
        <v>0</v>
      </c>
      <c r="Q669" s="487">
        <f>SUM(Q670:Q672)</f>
        <v>0</v>
      </c>
      <c r="Z669" s="567"/>
    </row>
    <row r="670" spans="1:40" ht="12.75" customHeight="1">
      <c r="A670" s="1">
        <v>86000</v>
      </c>
      <c r="B670" s="15" t="s">
        <v>436</v>
      </c>
      <c r="C670" s="152"/>
      <c r="D670" s="157"/>
      <c r="E670" s="152"/>
      <c r="F670" s="309">
        <f>$G$19 + 100</f>
        <v>100</v>
      </c>
      <c r="G670" s="211" t="s">
        <v>374</v>
      </c>
      <c r="H670" s="16">
        <v>0</v>
      </c>
      <c r="I670" s="281"/>
      <c r="J670" s="154"/>
      <c r="K670" s="438"/>
      <c r="L670" s="438">
        <f>F670*H670</f>
        <v>0</v>
      </c>
      <c r="M670" s="482">
        <f t="shared" ref="M670:M671" si="236">K670+L670</f>
        <v>0</v>
      </c>
      <c r="N670" s="482"/>
      <c r="O670" s="485"/>
      <c r="P670" s="482"/>
      <c r="Q670" s="482"/>
      <c r="R670" s="151"/>
      <c r="Z670" s="567"/>
      <c r="AA670" s="384" t="s">
        <v>685</v>
      </c>
      <c r="AB670" s="155"/>
      <c r="AC670" s="42"/>
      <c r="AD670" s="156"/>
      <c r="AE670" s="15"/>
      <c r="AN670" s="16"/>
    </row>
    <row r="671" spans="1:40" ht="12.75" customHeight="1">
      <c r="A671" s="1">
        <f>A670+1</f>
        <v>86001</v>
      </c>
      <c r="C671" s="152"/>
      <c r="D671" s="157"/>
      <c r="E671" s="152"/>
      <c r="F671" s="17"/>
      <c r="G671" s="211"/>
      <c r="H671" s="16"/>
      <c r="I671" s="167"/>
      <c r="J671" s="154"/>
      <c r="K671" s="438"/>
      <c r="L671" s="438"/>
      <c r="M671" s="482">
        <f t="shared" si="236"/>
        <v>0</v>
      </c>
      <c r="N671" s="482"/>
      <c r="O671" s="485"/>
      <c r="P671" s="482"/>
      <c r="Q671" s="482"/>
      <c r="Z671" s="574"/>
    </row>
    <row r="672" spans="1:40" ht="12.75" customHeight="1">
      <c r="C672" s="152"/>
      <c r="D672" s="157"/>
      <c r="E672" s="152"/>
      <c r="F672" s="17"/>
      <c r="G672" s="279"/>
      <c r="H672" s="16"/>
      <c r="I672" s="167"/>
      <c r="J672" s="162"/>
      <c r="K672" s="484"/>
      <c r="L672" s="484"/>
      <c r="M672" s="482"/>
      <c r="N672" s="482"/>
      <c r="O672" s="485"/>
      <c r="P672" s="482"/>
      <c r="Q672" s="482"/>
      <c r="Z672" s="567"/>
    </row>
    <row r="673" spans="1:39" s="30" customFormat="1">
      <c r="A673" s="1"/>
      <c r="B673" s="15"/>
      <c r="C673" s="152"/>
      <c r="D673" s="157"/>
      <c r="E673" s="247"/>
      <c r="F673" s="169"/>
      <c r="G673" s="316"/>
      <c r="H673" s="272"/>
      <c r="I673" s="272" t="s">
        <v>437</v>
      </c>
      <c r="J673" s="185"/>
      <c r="K673" s="481">
        <f>K602+K608+K640+K656+K669+K662</f>
        <v>0</v>
      </c>
      <c r="L673" s="481">
        <f t="shared" ref="L673:P673" si="237">L602+L608+L640+L656+L669+L662</f>
        <v>0</v>
      </c>
      <c r="M673" s="489">
        <f t="shared" si="237"/>
        <v>0</v>
      </c>
      <c r="N673" s="489">
        <f t="shared" si="237"/>
        <v>0</v>
      </c>
      <c r="O673" s="489">
        <f t="shared" si="237"/>
        <v>0</v>
      </c>
      <c r="P673" s="489">
        <f t="shared" si="237"/>
        <v>0</v>
      </c>
      <c r="Q673" s="489">
        <f>Q602+Q608+Q640+Q656+Q669+Q662</f>
        <v>0</v>
      </c>
      <c r="R673" s="51"/>
      <c r="S673" s="10"/>
      <c r="T673" s="143"/>
      <c r="U673" s="143"/>
      <c r="V673" s="143"/>
      <c r="W673" s="143"/>
      <c r="X673" s="143"/>
      <c r="Y673" s="141"/>
      <c r="Z673" s="572"/>
      <c r="AA673" s="366"/>
      <c r="AB673" s="14"/>
      <c r="AC673" s="15"/>
      <c r="AD673" s="16"/>
      <c r="AE673" s="16"/>
      <c r="AF673" s="15"/>
      <c r="AG673" s="15"/>
      <c r="AH673" s="15"/>
      <c r="AI673" s="15"/>
      <c r="AJ673" s="144"/>
      <c r="AK673" s="144"/>
      <c r="AL673" s="51"/>
      <c r="AM673" s="19"/>
    </row>
    <row r="674" spans="1:39" s="30" customFormat="1" ht="12.75" customHeight="1" thickBot="1">
      <c r="A674" s="419"/>
      <c r="B674" s="420"/>
      <c r="C674" s="421"/>
      <c r="D674" s="422"/>
      <c r="E674" s="421"/>
      <c r="F674" s="465"/>
      <c r="G674" s="456"/>
      <c r="H674" s="426"/>
      <c r="I674" s="457"/>
      <c r="J674" s="457"/>
      <c r="K674" s="490"/>
      <c r="L674" s="490"/>
      <c r="M674" s="424"/>
      <c r="N674" s="424"/>
      <c r="O674" s="424"/>
      <c r="P674" s="424"/>
      <c r="Q674" s="424"/>
      <c r="R674" s="151"/>
      <c r="S674" s="10"/>
      <c r="T674" s="143"/>
      <c r="U674" s="143"/>
      <c r="V674" s="143"/>
      <c r="W674" s="143"/>
      <c r="X674" s="143"/>
      <c r="Y674" s="141"/>
      <c r="Z674" s="572"/>
      <c r="AA674" s="366"/>
      <c r="AB674" s="14"/>
      <c r="AC674" s="15"/>
      <c r="AD674" s="16"/>
      <c r="AE674" s="16"/>
      <c r="AF674" s="15"/>
      <c r="AG674" s="15"/>
      <c r="AH674" s="15"/>
      <c r="AI674" s="15"/>
      <c r="AJ674" s="144"/>
      <c r="AK674" s="144"/>
      <c r="AL674" s="51"/>
      <c r="AM674" s="19"/>
    </row>
    <row r="675" spans="1:39" ht="12.75" customHeight="1">
      <c r="C675" s="152"/>
      <c r="D675" s="157"/>
      <c r="E675" s="152"/>
      <c r="F675" s="17"/>
      <c r="G675" s="244"/>
      <c r="H675" s="16"/>
      <c r="I675" s="167"/>
      <c r="J675" s="162"/>
      <c r="K675" s="547"/>
      <c r="L675" s="547"/>
      <c r="M675" s="546"/>
      <c r="N675" s="546"/>
      <c r="O675" s="546"/>
      <c r="P675" s="546"/>
      <c r="Q675" s="546"/>
      <c r="Z675" s="567"/>
      <c r="AA675" s="15"/>
      <c r="AB675" s="15"/>
      <c r="AD675" s="15"/>
      <c r="AE675" s="15"/>
    </row>
    <row r="676" spans="1:39" ht="39" customHeight="1">
      <c r="A676" s="75" t="s">
        <v>4</v>
      </c>
      <c r="B676" s="30" t="s">
        <v>438</v>
      </c>
      <c r="C676" s="138"/>
      <c r="D676" s="139"/>
      <c r="E676" s="138"/>
      <c r="F676" s="144"/>
      <c r="G676" s="230"/>
      <c r="H676" s="19"/>
      <c r="I676" s="167"/>
      <c r="J676" s="183"/>
      <c r="K676" s="492" t="s">
        <v>581</v>
      </c>
      <c r="L676" s="493" t="s">
        <v>580</v>
      </c>
      <c r="M676" s="494" t="s">
        <v>72</v>
      </c>
      <c r="N676" s="495" t="s">
        <v>568</v>
      </c>
      <c r="O676" s="495" t="s">
        <v>570</v>
      </c>
      <c r="P676" s="495" t="s">
        <v>569</v>
      </c>
      <c r="Q676" s="480" t="s">
        <v>709</v>
      </c>
      <c r="Z676" s="567"/>
      <c r="AA676" s="15"/>
      <c r="AB676" s="15"/>
      <c r="AD676" s="15"/>
      <c r="AE676" s="15"/>
    </row>
    <row r="677" spans="1:39" ht="12.75" customHeight="1">
      <c r="A677" s="75"/>
      <c r="B677" s="145" t="s">
        <v>439</v>
      </c>
      <c r="C677" s="146"/>
      <c r="D677" s="147"/>
      <c r="E677" s="146"/>
      <c r="F677" s="272"/>
      <c r="G677" s="270"/>
      <c r="H677" s="149"/>
      <c r="I677" s="149" t="s">
        <v>13</v>
      </c>
      <c r="J677" s="318"/>
      <c r="K677" s="538">
        <f>SUM(K678:K686)</f>
        <v>0</v>
      </c>
      <c r="L677" s="538">
        <f t="shared" ref="L677:P677" si="238">SUM(L678:L686)</f>
        <v>0</v>
      </c>
      <c r="M677" s="539">
        <f t="shared" si="238"/>
        <v>0</v>
      </c>
      <c r="N677" s="539">
        <f t="shared" si="238"/>
        <v>0</v>
      </c>
      <c r="O677" s="539">
        <f t="shared" si="238"/>
        <v>0</v>
      </c>
      <c r="P677" s="539">
        <f t="shared" si="238"/>
        <v>0</v>
      </c>
      <c r="Q677" s="539">
        <f>SUM(Q678:Q686)</f>
        <v>0</v>
      </c>
      <c r="Z677" s="567"/>
      <c r="AA677" s="15"/>
      <c r="AB677" s="15"/>
      <c r="AD677" s="15"/>
      <c r="AE677" s="15"/>
    </row>
    <row r="678" spans="1:39" ht="12.75" customHeight="1">
      <c r="A678" s="1">
        <v>91000</v>
      </c>
      <c r="B678" s="15" t="s">
        <v>440</v>
      </c>
      <c r="C678" s="152"/>
      <c r="D678" s="157"/>
      <c r="E678" s="152"/>
      <c r="F678" s="17"/>
      <c r="G678" s="319">
        <f>0%</f>
        <v>0</v>
      </c>
      <c r="H678" s="320">
        <v>0</v>
      </c>
      <c r="J678" s="154"/>
      <c r="K678" s="438"/>
      <c r="L678" s="438">
        <f>ROUND((G678*H678)*2,1)/2</f>
        <v>0</v>
      </c>
      <c r="M678" s="482">
        <f>K678+L678</f>
        <v>0</v>
      </c>
      <c r="N678" s="482"/>
      <c r="O678" s="485"/>
      <c r="P678" s="485"/>
      <c r="Q678" s="485"/>
      <c r="Z678" s="567"/>
      <c r="AA678" s="384" t="s">
        <v>441</v>
      </c>
      <c r="AB678" s="155"/>
      <c r="AC678" s="42"/>
      <c r="AD678" s="156"/>
    </row>
    <row r="679" spans="1:39" ht="12.75" customHeight="1">
      <c r="A679" s="1">
        <f>A678+1</f>
        <v>91001</v>
      </c>
      <c r="B679" s="15" t="s">
        <v>442</v>
      </c>
      <c r="C679" s="152"/>
      <c r="D679" s="157"/>
      <c r="E679" s="152"/>
      <c r="F679" s="17"/>
      <c r="G679" s="319">
        <v>0.05</v>
      </c>
      <c r="H679" s="291">
        <f>L678</f>
        <v>0</v>
      </c>
      <c r="I679" s="167"/>
      <c r="J679" s="154"/>
      <c r="K679" s="438"/>
      <c r="L679" s="438">
        <f>ROUND((G679*H679)*2,1)/2</f>
        <v>0</v>
      </c>
      <c r="M679" s="482">
        <f t="shared" ref="M679:M685" si="239">K679+L679</f>
        <v>0</v>
      </c>
      <c r="N679" s="482"/>
      <c r="O679" s="485"/>
      <c r="P679" s="485"/>
      <c r="Q679" s="485"/>
      <c r="Z679" s="567"/>
      <c r="AA679" s="382" t="s">
        <v>443</v>
      </c>
      <c r="AB679" s="158"/>
      <c r="AC679" s="38"/>
      <c r="AD679" s="159"/>
    </row>
    <row r="680" spans="1:39" ht="12.75" customHeight="1">
      <c r="A680" s="1">
        <f t="shared" ref="A680:A685" si="240">A679+1</f>
        <v>91002</v>
      </c>
      <c r="B680" s="15" t="s">
        <v>444</v>
      </c>
      <c r="C680" s="152"/>
      <c r="D680" s="157"/>
      <c r="E680" s="160"/>
      <c r="F680" s="17"/>
      <c r="G680" s="244"/>
      <c r="H680" s="16"/>
      <c r="I680" s="167"/>
      <c r="J680" s="154"/>
      <c r="K680" s="438"/>
      <c r="L680" s="438">
        <v>0</v>
      </c>
      <c r="M680" s="482">
        <f t="shared" si="239"/>
        <v>0</v>
      </c>
      <c r="N680" s="482"/>
      <c r="O680" s="485"/>
      <c r="P680" s="485"/>
      <c r="Q680" s="485"/>
      <c r="Z680" s="567"/>
      <c r="AA680" s="447" t="s">
        <v>445</v>
      </c>
      <c r="AB680" s="223"/>
      <c r="AC680" s="224"/>
      <c r="AD680" s="225"/>
    </row>
    <row r="681" spans="1:39" ht="12.75" customHeight="1">
      <c r="A681" s="1">
        <f t="shared" si="240"/>
        <v>91003</v>
      </c>
      <c r="B681" s="15" t="s">
        <v>446</v>
      </c>
      <c r="C681" s="152"/>
      <c r="D681" s="157"/>
      <c r="E681" s="152"/>
      <c r="F681" s="17" t="s">
        <v>447</v>
      </c>
      <c r="G681" s="319">
        <v>0</v>
      </c>
      <c r="H681" s="291">
        <f>M328+M382-M378</f>
        <v>0</v>
      </c>
      <c r="I681" s="167"/>
      <c r="J681" s="154"/>
      <c r="K681" s="438"/>
      <c r="L681" s="438">
        <f>ROUND((G681*H681)*2,1)/2</f>
        <v>0</v>
      </c>
      <c r="M681" s="482">
        <f t="shared" si="239"/>
        <v>0</v>
      </c>
      <c r="N681" s="482"/>
      <c r="O681" s="485"/>
      <c r="P681" s="485"/>
      <c r="Q681" s="485"/>
      <c r="Z681" s="567"/>
      <c r="AA681" s="384" t="s">
        <v>448</v>
      </c>
      <c r="AB681" s="155"/>
      <c r="AC681" s="42"/>
      <c r="AD681" s="156"/>
      <c r="AE681" s="156"/>
    </row>
    <row r="682" spans="1:39" ht="12.75" customHeight="1">
      <c r="A682" s="1">
        <f t="shared" si="240"/>
        <v>91004</v>
      </c>
      <c r="B682" s="15" t="s">
        <v>449</v>
      </c>
      <c r="C682" s="152"/>
      <c r="D682" s="157"/>
      <c r="E682" s="152"/>
      <c r="F682" s="17"/>
      <c r="G682" s="161" t="s">
        <v>316</v>
      </c>
      <c r="H682" s="16">
        <v>0</v>
      </c>
      <c r="I682" s="167"/>
      <c r="J682" s="154"/>
      <c r="K682" s="438"/>
      <c r="L682" s="438">
        <f>F682*H682</f>
        <v>0</v>
      </c>
      <c r="M682" s="482">
        <f t="shared" si="239"/>
        <v>0</v>
      </c>
      <c r="N682" s="482"/>
      <c r="O682" s="485"/>
      <c r="P682" s="485"/>
      <c r="Q682" s="485"/>
      <c r="Z682" s="567"/>
    </row>
    <row r="683" spans="1:39" ht="12.75" customHeight="1">
      <c r="A683" s="1">
        <f t="shared" si="240"/>
        <v>91005</v>
      </c>
      <c r="B683" s="15" t="s">
        <v>450</v>
      </c>
      <c r="C683" s="152"/>
      <c r="D683" s="157"/>
      <c r="E683" s="152"/>
      <c r="F683" s="17"/>
      <c r="G683" s="244"/>
      <c r="H683" s="16"/>
      <c r="I683" s="167"/>
      <c r="J683" s="154"/>
      <c r="K683" s="438"/>
      <c r="L683" s="438">
        <v>0</v>
      </c>
      <c r="M683" s="482">
        <f t="shared" si="239"/>
        <v>0</v>
      </c>
      <c r="N683" s="482"/>
      <c r="O683" s="485"/>
      <c r="P683" s="485"/>
      <c r="Q683" s="485"/>
      <c r="T683" s="143"/>
      <c r="U683" s="143"/>
      <c r="V683" s="143"/>
      <c r="W683" s="143"/>
      <c r="X683" s="143"/>
      <c r="Y683" s="141"/>
      <c r="Z683" s="572"/>
      <c r="AJ683" s="144"/>
      <c r="AK683" s="144"/>
    </row>
    <row r="684" spans="1:39" ht="12.75" customHeight="1">
      <c r="A684" s="1">
        <f t="shared" si="240"/>
        <v>91006</v>
      </c>
      <c r="B684" s="15" t="s">
        <v>451</v>
      </c>
      <c r="C684" s="152"/>
      <c r="D684" s="157"/>
      <c r="E684" s="152"/>
      <c r="F684" s="17"/>
      <c r="G684" s="244"/>
      <c r="H684" s="16"/>
      <c r="I684" s="167"/>
      <c r="J684" s="154"/>
      <c r="K684" s="438"/>
      <c r="L684" s="438">
        <v>0</v>
      </c>
      <c r="M684" s="482">
        <f t="shared" si="239"/>
        <v>0</v>
      </c>
      <c r="N684" s="482"/>
      <c r="O684" s="485"/>
      <c r="P684" s="485"/>
      <c r="Q684" s="485"/>
      <c r="R684" s="151"/>
      <c r="T684" s="143"/>
      <c r="U684" s="143"/>
      <c r="V684" s="143"/>
      <c r="W684" s="143"/>
      <c r="X684" s="143"/>
      <c r="Y684" s="141"/>
      <c r="Z684" s="572"/>
      <c r="AJ684" s="144"/>
      <c r="AK684" s="144"/>
    </row>
    <row r="685" spans="1:39" ht="12.75" customHeight="1">
      <c r="A685" s="1">
        <f t="shared" si="240"/>
        <v>91007</v>
      </c>
      <c r="C685" s="152"/>
      <c r="D685" s="157"/>
      <c r="E685" s="152"/>
      <c r="F685" s="17"/>
      <c r="G685" s="244"/>
      <c r="H685" s="16"/>
      <c r="I685" s="167"/>
      <c r="J685" s="154"/>
      <c r="K685" s="438"/>
      <c r="L685" s="438">
        <v>0</v>
      </c>
      <c r="M685" s="482">
        <f t="shared" si="239"/>
        <v>0</v>
      </c>
      <c r="N685" s="482"/>
      <c r="O685" s="485"/>
      <c r="P685" s="485"/>
      <c r="Q685" s="485"/>
      <c r="T685" s="143"/>
      <c r="U685" s="143"/>
      <c r="V685" s="143"/>
      <c r="W685" s="143"/>
      <c r="X685" s="143"/>
      <c r="Y685" s="141"/>
      <c r="Z685" s="572"/>
      <c r="AJ685" s="144"/>
      <c r="AK685" s="144"/>
    </row>
    <row r="686" spans="1:39" ht="12.75" customHeight="1">
      <c r="B686" s="30"/>
      <c r="C686" s="138"/>
      <c r="D686" s="139"/>
      <c r="E686" s="138"/>
      <c r="F686" s="30"/>
      <c r="G686" s="15"/>
      <c r="H686" s="230"/>
      <c r="I686" s="212"/>
      <c r="J686" s="231"/>
      <c r="K686" s="502"/>
      <c r="L686" s="502"/>
      <c r="M686" s="503"/>
      <c r="N686" s="503"/>
      <c r="O686" s="504"/>
      <c r="P686" s="504"/>
      <c r="Q686" s="504"/>
      <c r="R686" s="18"/>
      <c r="Z686" s="567"/>
    </row>
    <row r="687" spans="1:39" ht="12.75" customHeight="1">
      <c r="B687" s="145" t="s">
        <v>452</v>
      </c>
      <c r="C687" s="146"/>
      <c r="D687" s="147"/>
      <c r="E687" s="146"/>
      <c r="F687" s="24"/>
      <c r="G687" s="80"/>
      <c r="H687" s="149"/>
      <c r="I687" s="149" t="s">
        <v>13</v>
      </c>
      <c r="J687" s="321"/>
      <c r="K687" s="540">
        <f>SUM(K688:K696)</f>
        <v>0</v>
      </c>
      <c r="L687" s="540">
        <f t="shared" ref="L687:P687" si="241">SUM(L688:L696)</f>
        <v>0</v>
      </c>
      <c r="M687" s="541">
        <f t="shared" si="241"/>
        <v>0</v>
      </c>
      <c r="N687" s="541">
        <f t="shared" si="241"/>
        <v>0</v>
      </c>
      <c r="O687" s="541">
        <f t="shared" si="241"/>
        <v>0</v>
      </c>
      <c r="P687" s="541">
        <f t="shared" si="241"/>
        <v>0</v>
      </c>
      <c r="Q687" s="541">
        <f>SUM(Q688:Q696)</f>
        <v>0</v>
      </c>
      <c r="R687" s="18"/>
      <c r="Z687" s="567"/>
    </row>
    <row r="688" spans="1:39" ht="12.75" customHeight="1">
      <c r="A688" s="1">
        <v>92000</v>
      </c>
      <c r="B688" s="15" t="s">
        <v>615</v>
      </c>
      <c r="C688" s="138"/>
      <c r="D688" s="139"/>
      <c r="E688" s="138"/>
      <c r="F688" s="30"/>
      <c r="G688" s="15"/>
      <c r="H688" s="230"/>
      <c r="I688" s="212"/>
      <c r="J688" s="154"/>
      <c r="K688" s="438"/>
      <c r="L688" s="438">
        <v>0</v>
      </c>
      <c r="M688" s="482">
        <f>K688+L688</f>
        <v>0</v>
      </c>
      <c r="N688" s="482"/>
      <c r="O688" s="482"/>
      <c r="P688" s="485"/>
      <c r="Q688" s="485"/>
      <c r="R688" s="18"/>
      <c r="Z688" s="567"/>
    </row>
    <row r="689" spans="1:39" ht="12.75" customHeight="1">
      <c r="A689" s="1">
        <f>A688+1</f>
        <v>92001</v>
      </c>
      <c r="B689" s="15" t="s">
        <v>453</v>
      </c>
      <c r="C689" s="152"/>
      <c r="D689" s="157"/>
      <c r="E689" s="152"/>
      <c r="G689" s="15"/>
      <c r="H689" s="244"/>
      <c r="I689" s="242"/>
      <c r="J689" s="154"/>
      <c r="K689" s="438"/>
      <c r="L689" s="438">
        <v>0</v>
      </c>
      <c r="M689" s="482">
        <f t="shared" ref="M689:M695" si="242">K689+L689</f>
        <v>0</v>
      </c>
      <c r="N689" s="482"/>
      <c r="O689" s="482"/>
      <c r="P689" s="485"/>
      <c r="Q689" s="485"/>
      <c r="R689" s="18"/>
      <c r="Z689" s="567"/>
    </row>
    <row r="690" spans="1:39" ht="12.75" customHeight="1">
      <c r="A690" s="1">
        <f t="shared" ref="A690:A695" si="243">A689+1</f>
        <v>92002</v>
      </c>
      <c r="B690" s="15" t="s">
        <v>454</v>
      </c>
      <c r="C690" s="152"/>
      <c r="D690" s="157"/>
      <c r="E690" s="152"/>
      <c r="G690" s="15"/>
      <c r="H690" s="244"/>
      <c r="I690" s="242"/>
      <c r="J690" s="154"/>
      <c r="K690" s="438"/>
      <c r="L690" s="438">
        <v>0</v>
      </c>
      <c r="M690" s="482">
        <f t="shared" si="242"/>
        <v>0</v>
      </c>
      <c r="N690" s="482"/>
      <c r="O690" s="482"/>
      <c r="P690" s="485"/>
      <c r="Q690" s="485"/>
      <c r="R690" s="18"/>
      <c r="Z690" s="567"/>
    </row>
    <row r="691" spans="1:39" ht="12.75" customHeight="1">
      <c r="A691" s="1">
        <f t="shared" si="243"/>
        <v>92003</v>
      </c>
      <c r="B691" s="15" t="s">
        <v>455</v>
      </c>
      <c r="C691" s="152"/>
      <c r="D691" s="157"/>
      <c r="E691" s="152"/>
      <c r="G691" s="15"/>
      <c r="H691" s="244"/>
      <c r="I691" s="242"/>
      <c r="J691" s="154"/>
      <c r="K691" s="438"/>
      <c r="L691" s="438">
        <v>0</v>
      </c>
      <c r="M691" s="482">
        <f t="shared" si="242"/>
        <v>0</v>
      </c>
      <c r="N691" s="482"/>
      <c r="O691" s="482"/>
      <c r="P691" s="485"/>
      <c r="Q691" s="485"/>
      <c r="R691" s="18"/>
      <c r="Z691" s="567"/>
    </row>
    <row r="692" spans="1:39" ht="12.75" customHeight="1">
      <c r="A692" s="1">
        <f t="shared" si="243"/>
        <v>92004</v>
      </c>
      <c r="B692" s="15" t="s">
        <v>456</v>
      </c>
      <c r="C692" s="152"/>
      <c r="D692" s="157"/>
      <c r="E692" s="152"/>
      <c r="G692" s="15"/>
      <c r="H692" s="244"/>
      <c r="I692" s="242"/>
      <c r="J692" s="154"/>
      <c r="K692" s="438"/>
      <c r="L692" s="438">
        <v>0</v>
      </c>
      <c r="M692" s="482">
        <f t="shared" si="242"/>
        <v>0</v>
      </c>
      <c r="N692" s="482"/>
      <c r="O692" s="482"/>
      <c r="P692" s="485"/>
      <c r="Q692" s="485"/>
      <c r="R692" s="18"/>
      <c r="Z692" s="567"/>
    </row>
    <row r="693" spans="1:39" ht="12.75" customHeight="1">
      <c r="A693" s="1">
        <f t="shared" si="243"/>
        <v>92005</v>
      </c>
      <c r="B693" s="15" t="s">
        <v>457</v>
      </c>
      <c r="C693" s="152"/>
      <c r="D693" s="157"/>
      <c r="E693" s="152"/>
      <c r="G693" s="15"/>
      <c r="H693" s="244"/>
      <c r="I693" s="242"/>
      <c r="J693" s="154"/>
      <c r="K693" s="438"/>
      <c r="L693" s="438">
        <v>0</v>
      </c>
      <c r="M693" s="482">
        <f t="shared" si="242"/>
        <v>0</v>
      </c>
      <c r="N693" s="482"/>
      <c r="O693" s="482"/>
      <c r="P693" s="485"/>
      <c r="Q693" s="485"/>
      <c r="R693" s="18"/>
      <c r="Z693" s="567"/>
    </row>
    <row r="694" spans="1:39" s="30" customFormat="1" ht="12.75" customHeight="1">
      <c r="A694" s="1">
        <f t="shared" si="243"/>
        <v>92006</v>
      </c>
      <c r="B694" s="15" t="s">
        <v>458</v>
      </c>
      <c r="C694" s="152"/>
      <c r="D694" s="157"/>
      <c r="E694" s="152"/>
      <c r="F694" s="15"/>
      <c r="G694" s="15"/>
      <c r="H694" s="244"/>
      <c r="I694" s="242"/>
      <c r="J694" s="154"/>
      <c r="K694" s="438"/>
      <c r="L694" s="438">
        <v>0</v>
      </c>
      <c r="M694" s="482">
        <f t="shared" si="242"/>
        <v>0</v>
      </c>
      <c r="N694" s="482"/>
      <c r="O694" s="482"/>
      <c r="P694" s="485"/>
      <c r="Q694" s="485"/>
      <c r="R694" s="151"/>
      <c r="S694" s="10"/>
      <c r="T694" s="143"/>
      <c r="U694" s="143"/>
      <c r="V694" s="143"/>
      <c r="W694" s="143"/>
      <c r="X694" s="143"/>
      <c r="Y694" s="141"/>
      <c r="Z694" s="572"/>
      <c r="AG694" s="15"/>
      <c r="AH694" s="15"/>
      <c r="AI694" s="15"/>
      <c r="AJ694" s="144"/>
      <c r="AK694" s="144"/>
      <c r="AL694" s="51"/>
      <c r="AM694" s="19"/>
    </row>
    <row r="695" spans="1:39" ht="12.75" customHeight="1">
      <c r="A695" s="1">
        <f t="shared" si="243"/>
        <v>92007</v>
      </c>
      <c r="B695" s="553" t="s">
        <v>572</v>
      </c>
      <c r="C695" s="152"/>
      <c r="D695" s="157"/>
      <c r="E695" s="152"/>
      <c r="G695" s="15"/>
      <c r="H695" s="244"/>
      <c r="I695" s="242"/>
      <c r="J695" s="154"/>
      <c r="K695" s="438"/>
      <c r="L695" s="438">
        <v>0</v>
      </c>
      <c r="M695" s="482">
        <f t="shared" si="242"/>
        <v>0</v>
      </c>
      <c r="N695" s="482"/>
      <c r="O695" s="482"/>
      <c r="P695" s="485"/>
      <c r="Q695" s="485"/>
      <c r="R695" s="18"/>
      <c r="Z695" s="567"/>
      <c r="AA695" s="15"/>
      <c r="AB695" s="15"/>
      <c r="AD695" s="15"/>
      <c r="AE695" s="15"/>
    </row>
    <row r="696" spans="1:39" ht="12.75" customHeight="1">
      <c r="C696" s="152"/>
      <c r="D696" s="157"/>
      <c r="E696" s="152"/>
      <c r="G696" s="15"/>
      <c r="H696" s="244"/>
      <c r="I696" s="242"/>
      <c r="J696" s="210"/>
      <c r="K696" s="499"/>
      <c r="L696" s="499"/>
      <c r="M696" s="482"/>
      <c r="N696" s="482"/>
      <c r="O696" s="482"/>
      <c r="P696" s="485"/>
      <c r="Q696" s="485"/>
      <c r="R696" s="18"/>
      <c r="Z696" s="567"/>
      <c r="AA696" s="15"/>
      <c r="AB696" s="15"/>
      <c r="AD696" s="15"/>
      <c r="AE696" s="15"/>
    </row>
    <row r="697" spans="1:39" ht="12.75" customHeight="1">
      <c r="A697" s="75"/>
      <c r="B697" s="145" t="s">
        <v>459</v>
      </c>
      <c r="C697" s="146"/>
      <c r="D697" s="147"/>
      <c r="E697" s="146"/>
      <c r="F697" s="24"/>
      <c r="G697" s="24"/>
      <c r="H697" s="149"/>
      <c r="I697" s="149" t="s">
        <v>13</v>
      </c>
      <c r="J697" s="321"/>
      <c r="K697" s="540">
        <f>SUM(K698:K701)</f>
        <v>0</v>
      </c>
      <c r="L697" s="540">
        <f t="shared" ref="L697:P697" si="244">SUM(L698:L701)</f>
        <v>0</v>
      </c>
      <c r="M697" s="541">
        <f t="shared" si="244"/>
        <v>0</v>
      </c>
      <c r="N697" s="541">
        <f t="shared" si="244"/>
        <v>0</v>
      </c>
      <c r="O697" s="541">
        <f t="shared" si="244"/>
        <v>0</v>
      </c>
      <c r="P697" s="541">
        <f t="shared" si="244"/>
        <v>0</v>
      </c>
      <c r="Q697" s="541">
        <f>SUM(Q698:Q701)</f>
        <v>0</v>
      </c>
      <c r="R697" s="18"/>
      <c r="Z697" s="567"/>
      <c r="AA697" s="384" t="s">
        <v>460</v>
      </c>
      <c r="AB697" s="155"/>
      <c r="AC697" s="42"/>
      <c r="AD697" s="156"/>
    </row>
    <row r="698" spans="1:39" ht="12.75" customHeight="1">
      <c r="A698" s="1">
        <v>93000</v>
      </c>
      <c r="B698" s="15" t="s">
        <v>461</v>
      </c>
      <c r="C698" s="152"/>
      <c r="D698" s="157"/>
      <c r="E698" s="152"/>
      <c r="G698" s="15"/>
      <c r="H698" s="244"/>
      <c r="I698" s="242"/>
      <c r="J698" s="154"/>
      <c r="K698" s="438"/>
      <c r="L698" s="438">
        <v>0</v>
      </c>
      <c r="M698" s="482">
        <f t="shared" ref="M698:M700" si="245">K698+L698</f>
        <v>0</v>
      </c>
      <c r="N698" s="482"/>
      <c r="O698" s="485"/>
      <c r="P698" s="485"/>
      <c r="Q698" s="485"/>
      <c r="R698" s="18"/>
      <c r="Z698" s="567"/>
      <c r="AA698" s="384" t="s">
        <v>462</v>
      </c>
      <c r="AB698" s="155"/>
      <c r="AC698" s="42"/>
      <c r="AD698" s="156"/>
    </row>
    <row r="699" spans="1:39" s="30" customFormat="1" ht="12.75" customHeight="1">
      <c r="A699" s="1">
        <f>A698+1</f>
        <v>93001</v>
      </c>
      <c r="B699" s="15" t="s">
        <v>463</v>
      </c>
      <c r="C699" s="152"/>
      <c r="D699" s="157"/>
      <c r="E699" s="152"/>
      <c r="F699" s="322">
        <v>5.0000000000000001E-3</v>
      </c>
      <c r="G699" s="45" t="s">
        <v>157</v>
      </c>
      <c r="H699" s="323">
        <v>0</v>
      </c>
      <c r="I699" s="242"/>
      <c r="J699" s="154"/>
      <c r="K699" s="438"/>
      <c r="L699" s="438">
        <f>F699*H699</f>
        <v>0</v>
      </c>
      <c r="M699" s="482">
        <f t="shared" si="245"/>
        <v>0</v>
      </c>
      <c r="N699" s="482"/>
      <c r="O699" s="485"/>
      <c r="P699" s="485"/>
      <c r="Q699" s="485"/>
      <c r="R699" s="151"/>
      <c r="S699" s="10"/>
      <c r="T699" s="143"/>
      <c r="U699" s="143"/>
      <c r="V699" s="143"/>
      <c r="W699" s="143"/>
      <c r="X699" s="143"/>
      <c r="Y699" s="141"/>
      <c r="Z699" s="572"/>
      <c r="AA699" s="384" t="s">
        <v>627</v>
      </c>
      <c r="AB699" s="155"/>
      <c r="AC699" s="42"/>
      <c r="AD699" s="156"/>
      <c r="AE699" s="16"/>
      <c r="AF699" s="15"/>
      <c r="AG699" s="15"/>
      <c r="AH699" s="15"/>
      <c r="AI699" s="15"/>
      <c r="AJ699" s="144"/>
      <c r="AK699" s="144"/>
      <c r="AL699" s="51"/>
      <c r="AM699" s="19"/>
    </row>
    <row r="700" spans="1:39" ht="12.75" customHeight="1">
      <c r="A700" s="1">
        <f>A699+1</f>
        <v>93002</v>
      </c>
      <c r="C700" s="152"/>
      <c r="D700" s="157"/>
      <c r="E700" s="152"/>
      <c r="G700" s="15"/>
      <c r="H700" s="244"/>
      <c r="I700" s="242"/>
      <c r="J700" s="154"/>
      <c r="K700" s="438"/>
      <c r="L700" s="438">
        <v>0</v>
      </c>
      <c r="M700" s="482">
        <f t="shared" si="245"/>
        <v>0</v>
      </c>
      <c r="N700" s="482"/>
      <c r="O700" s="485"/>
      <c r="P700" s="485"/>
      <c r="Q700" s="485"/>
      <c r="R700" s="18"/>
      <c r="Z700" s="567"/>
      <c r="AA700" s="384" t="s">
        <v>628</v>
      </c>
      <c r="AB700" s="155"/>
      <c r="AC700" s="42"/>
      <c r="AD700" s="156"/>
    </row>
    <row r="701" spans="1:39" ht="12.75" customHeight="1">
      <c r="C701" s="152"/>
      <c r="D701" s="157"/>
      <c r="E701" s="152"/>
      <c r="G701" s="15"/>
      <c r="H701" s="244"/>
      <c r="I701" s="242"/>
      <c r="J701" s="210"/>
      <c r="K701" s="499"/>
      <c r="L701" s="499"/>
      <c r="M701" s="482"/>
      <c r="N701" s="482"/>
      <c r="O701" s="485"/>
      <c r="P701" s="485"/>
      <c r="Q701" s="485"/>
      <c r="R701" s="18"/>
      <c r="Z701" s="567"/>
      <c r="AA701" s="382" t="s">
        <v>464</v>
      </c>
      <c r="AB701" s="38"/>
      <c r="AC701" s="38"/>
      <c r="AD701" s="38"/>
    </row>
    <row r="702" spans="1:39" ht="12.75" customHeight="1">
      <c r="A702" s="75"/>
      <c r="B702" s="145" t="s">
        <v>465</v>
      </c>
      <c r="C702" s="146"/>
      <c r="D702" s="147"/>
      <c r="E702" s="146"/>
      <c r="F702" s="24"/>
      <c r="G702" s="24"/>
      <c r="H702" s="149"/>
      <c r="I702" s="149" t="s">
        <v>13</v>
      </c>
      <c r="J702" s="321"/>
      <c r="K702" s="540">
        <f>SUM(K703:K707)</f>
        <v>0</v>
      </c>
      <c r="L702" s="540">
        <f>SUM(L703:L707)</f>
        <v>0</v>
      </c>
      <c r="M702" s="541">
        <f t="shared" ref="M702:N702" si="246">SUM(M703:M707)</f>
        <v>0</v>
      </c>
      <c r="N702" s="541">
        <f t="shared" si="246"/>
        <v>0</v>
      </c>
      <c r="O702" s="541">
        <f>SUM(O703:O707)</f>
        <v>0</v>
      </c>
      <c r="P702" s="541">
        <f>SUM(P703:P707)</f>
        <v>0</v>
      </c>
      <c r="Q702" s="541">
        <f>SUM(Q703:Q707)</f>
        <v>0</v>
      </c>
      <c r="R702" s="18"/>
      <c r="Z702" s="567"/>
      <c r="AA702" s="30"/>
      <c r="AB702" s="15"/>
      <c r="AD702" s="15"/>
    </row>
    <row r="703" spans="1:39" ht="12.75" customHeight="1">
      <c r="A703" s="1">
        <v>94000</v>
      </c>
      <c r="B703" s="15" t="s">
        <v>466</v>
      </c>
      <c r="C703" s="152"/>
      <c r="D703" s="157"/>
      <c r="E703" s="152"/>
      <c r="G703" s="15"/>
      <c r="H703" s="244"/>
      <c r="I703" s="242"/>
      <c r="J703" s="154"/>
      <c r="K703" s="438"/>
      <c r="L703" s="438">
        <v>0</v>
      </c>
      <c r="M703" s="482">
        <f t="shared" ref="M703:M705" si="247">K703+L703</f>
        <v>0</v>
      </c>
      <c r="N703" s="482"/>
      <c r="O703" s="485"/>
      <c r="P703" s="485"/>
      <c r="Q703" s="485"/>
      <c r="R703" s="15"/>
      <c r="S703" s="44"/>
      <c r="T703" s="15"/>
      <c r="U703" s="15"/>
      <c r="V703" s="15"/>
      <c r="W703" s="15"/>
      <c r="X703" s="15"/>
      <c r="Y703" s="15"/>
      <c r="Z703" s="570"/>
      <c r="AL703" s="45"/>
    </row>
    <row r="704" spans="1:39" ht="12.75" customHeight="1">
      <c r="A704" s="1">
        <f>A703+1</f>
        <v>94001</v>
      </c>
      <c r="B704" s="15" t="s">
        <v>467</v>
      </c>
      <c r="C704" s="152"/>
      <c r="D704" s="157"/>
      <c r="E704" s="152"/>
      <c r="G704" s="15"/>
      <c r="H704" s="244"/>
      <c r="I704" s="242"/>
      <c r="J704" s="154"/>
      <c r="K704" s="438"/>
      <c r="L704" s="438">
        <v>0</v>
      </c>
      <c r="M704" s="482">
        <f t="shared" si="247"/>
        <v>0</v>
      </c>
      <c r="N704" s="482"/>
      <c r="O704" s="485"/>
      <c r="P704" s="485"/>
      <c r="Q704" s="485"/>
      <c r="R704" s="15"/>
      <c r="S704" s="44"/>
      <c r="T704" s="15"/>
      <c r="U704" s="15"/>
      <c r="V704" s="15"/>
      <c r="W704" s="15"/>
      <c r="X704" s="15"/>
      <c r="Y704" s="15"/>
      <c r="Z704" s="570"/>
      <c r="AA704" s="15"/>
      <c r="AB704" s="15"/>
      <c r="AD704" s="15"/>
      <c r="AE704" s="15"/>
      <c r="AL704" s="45"/>
    </row>
    <row r="705" spans="1:39" s="30" customFormat="1" ht="12.75" customHeight="1">
      <c r="A705" s="1">
        <f>A704+1</f>
        <v>94002</v>
      </c>
      <c r="B705" s="15" t="s">
        <v>468</v>
      </c>
      <c r="C705" s="152"/>
      <c r="D705" s="157"/>
      <c r="E705" s="152"/>
      <c r="F705" s="15"/>
      <c r="G705" s="244"/>
      <c r="H705" s="48"/>
      <c r="I705" s="263"/>
      <c r="J705" s="154"/>
      <c r="K705" s="438"/>
      <c r="L705" s="438">
        <v>0</v>
      </c>
      <c r="M705" s="482">
        <f t="shared" si="247"/>
        <v>0</v>
      </c>
      <c r="N705" s="482"/>
      <c r="O705" s="485"/>
      <c r="P705" s="485"/>
      <c r="Q705" s="485"/>
      <c r="R705" s="51"/>
      <c r="S705" s="10"/>
      <c r="T705" s="143"/>
      <c r="U705" s="143"/>
      <c r="V705" s="143"/>
      <c r="W705" s="143"/>
      <c r="X705" s="143"/>
      <c r="Y705" s="213"/>
      <c r="Z705" s="572"/>
      <c r="AG705" s="15"/>
      <c r="AH705" s="15"/>
      <c r="AI705" s="15"/>
      <c r="AJ705" s="144"/>
      <c r="AK705" s="144"/>
      <c r="AL705" s="51"/>
      <c r="AM705" s="19"/>
    </row>
    <row r="706" spans="1:39" s="30" customFormat="1" ht="12.75" customHeight="1">
      <c r="A706" s="1">
        <f>A705+1</f>
        <v>94003</v>
      </c>
      <c r="B706" s="15" t="s">
        <v>711</v>
      </c>
      <c r="C706" s="15"/>
      <c r="D706" s="15"/>
      <c r="E706" s="15"/>
      <c r="F706" s="15"/>
      <c r="G706" s="15"/>
      <c r="H706" s="15"/>
      <c r="I706" s="15"/>
      <c r="J706" s="154"/>
      <c r="K706" s="438"/>
      <c r="L706" s="438">
        <v>0</v>
      </c>
      <c r="M706" s="482">
        <f>K706+L706</f>
        <v>0</v>
      </c>
      <c r="N706" s="482"/>
      <c r="O706" s="482"/>
      <c r="P706" s="485"/>
      <c r="Q706" s="485"/>
      <c r="R706" s="51"/>
      <c r="S706" s="10"/>
      <c r="T706" s="44"/>
      <c r="U706" s="44"/>
      <c r="V706" s="44"/>
      <c r="W706" s="44"/>
      <c r="X706" s="44"/>
      <c r="Y706" s="46"/>
      <c r="Z706" s="567"/>
      <c r="AG706" s="15"/>
      <c r="AH706" s="15"/>
      <c r="AI706" s="15"/>
      <c r="AJ706" s="144"/>
      <c r="AK706" s="144"/>
      <c r="AL706" s="51"/>
      <c r="AM706" s="19"/>
    </row>
    <row r="707" spans="1:39" s="30" customFormat="1" ht="12.75" customHeight="1">
      <c r="A707" s="1"/>
      <c r="B707" s="15"/>
      <c r="C707" s="15"/>
      <c r="D707" s="15"/>
      <c r="E707" s="15"/>
      <c r="F707" s="15"/>
      <c r="G707" s="15"/>
      <c r="H707" s="15"/>
      <c r="I707" s="15"/>
      <c r="J707" s="101"/>
      <c r="K707" s="536"/>
      <c r="L707" s="536"/>
      <c r="M707" s="536"/>
      <c r="N707" s="536"/>
      <c r="O707" s="485"/>
      <c r="P707" s="485"/>
      <c r="Q707" s="485"/>
      <c r="R707" s="51"/>
      <c r="S707" s="10"/>
      <c r="T707" s="44"/>
      <c r="U707" s="44"/>
      <c r="V707" s="44"/>
      <c r="W707" s="44"/>
      <c r="X707" s="44"/>
      <c r="Y707" s="46"/>
      <c r="Z707" s="567"/>
      <c r="AG707" s="15"/>
      <c r="AH707" s="15"/>
      <c r="AI707" s="15"/>
      <c r="AJ707" s="144"/>
      <c r="AK707" s="144"/>
      <c r="AL707" s="51"/>
      <c r="AM707" s="19"/>
    </row>
    <row r="708" spans="1:39" s="30" customFormat="1" ht="12.75" customHeight="1">
      <c r="A708" s="75"/>
      <c r="B708" s="145" t="s">
        <v>470</v>
      </c>
      <c r="C708" s="146"/>
      <c r="D708" s="147"/>
      <c r="E708" s="146"/>
      <c r="F708" s="24"/>
      <c r="G708" s="24"/>
      <c r="H708" s="149"/>
      <c r="I708" s="149" t="s">
        <v>13</v>
      </c>
      <c r="J708" s="150"/>
      <c r="K708" s="486">
        <f>SUM(K709:K712)</f>
        <v>0</v>
      </c>
      <c r="L708" s="486">
        <f t="shared" ref="L708:N708" si="248">SUM(L709:L712)</f>
        <v>0</v>
      </c>
      <c r="M708" s="486">
        <f t="shared" si="248"/>
        <v>0</v>
      </c>
      <c r="N708" s="486">
        <f t="shared" si="248"/>
        <v>0</v>
      </c>
      <c r="O708" s="551">
        <f>IF(O39+O41+P43+P45&gt;0,L708*(O39+O41)/(O39+O41+P43+P45),0)</f>
        <v>0</v>
      </c>
      <c r="P708" s="525">
        <f>IF(O39+O41+P43+P45&gt;0,L708*(P43+P45)/(O39+O41+P43+P45),0)</f>
        <v>0</v>
      </c>
      <c r="Q708" s="525">
        <f>IF(P39+P41+Q43+Q45&gt;0,M708*(Q43+Q45)/(P39+P41+Q43+Q45),0)</f>
        <v>0</v>
      </c>
      <c r="R708" s="51"/>
      <c r="S708" s="10"/>
      <c r="T708" s="44"/>
      <c r="U708" s="44"/>
      <c r="V708" s="44"/>
      <c r="W708" s="44"/>
      <c r="X708" s="44"/>
      <c r="Y708" s="46"/>
      <c r="Z708" s="567"/>
      <c r="AA708" s="382" t="s">
        <v>469</v>
      </c>
      <c r="AB708" s="158"/>
      <c r="AC708" s="38"/>
      <c r="AD708" s="159"/>
      <c r="AE708" s="16"/>
      <c r="AF708" s="15"/>
      <c r="AG708" s="15"/>
      <c r="AH708" s="15"/>
      <c r="AI708" s="15"/>
      <c r="AJ708" s="144"/>
      <c r="AK708" s="144"/>
      <c r="AL708" s="51"/>
      <c r="AM708" s="19"/>
    </row>
    <row r="709" spans="1:39" s="30" customFormat="1" ht="12.75" customHeight="1">
      <c r="A709" s="1">
        <v>95000</v>
      </c>
      <c r="B709" s="15" t="s">
        <v>472</v>
      </c>
      <c r="C709" s="152"/>
      <c r="D709" s="157"/>
      <c r="E709" s="152"/>
      <c r="F709" s="324">
        <v>8.1000000000000003E-2</v>
      </c>
      <c r="G709" s="45" t="s">
        <v>157</v>
      </c>
      <c r="H709" s="312">
        <f>L39+L41+L43+L45+L687-L468-(L455/2)</f>
        <v>0</v>
      </c>
      <c r="I709" s="46">
        <f>J39+J41+J43+J45+J687+J697</f>
        <v>0</v>
      </c>
      <c r="J709" s="154"/>
      <c r="K709" s="438"/>
      <c r="L709" s="438">
        <f>F709*H709</f>
        <v>0</v>
      </c>
      <c r="M709" s="482">
        <f t="shared" ref="M709:M711" si="249">K709+L709</f>
        <v>0</v>
      </c>
      <c r="N709" s="482"/>
      <c r="O709" s="482"/>
      <c r="P709" s="482"/>
      <c r="Q709" s="482"/>
      <c r="R709" s="51"/>
      <c r="S709" s="10"/>
      <c r="T709" s="44"/>
      <c r="U709" s="44"/>
      <c r="V709" s="44"/>
      <c r="W709" s="44"/>
      <c r="X709" s="44"/>
      <c r="Y709" s="46"/>
      <c r="Z709" s="567"/>
      <c r="AA709" s="382" t="s">
        <v>471</v>
      </c>
      <c r="AB709" s="158"/>
      <c r="AC709" s="38"/>
      <c r="AD709" s="159"/>
      <c r="AE709" s="16"/>
      <c r="AF709" s="15"/>
      <c r="AG709" s="15"/>
      <c r="AH709" s="15"/>
      <c r="AI709" s="15"/>
      <c r="AJ709" s="144"/>
      <c r="AK709" s="144"/>
      <c r="AL709" s="51"/>
      <c r="AM709" s="19"/>
    </row>
    <row r="710" spans="1:39" s="30" customFormat="1" ht="12.75" customHeight="1">
      <c r="A710" s="1">
        <f>A709+1</f>
        <v>95001</v>
      </c>
      <c r="B710" s="15" t="s">
        <v>474</v>
      </c>
      <c r="C710" s="152"/>
      <c r="D710" s="157"/>
      <c r="E710" s="152"/>
      <c r="F710" s="324">
        <v>3.7999999999999999E-2</v>
      </c>
      <c r="G710" s="45" t="s">
        <v>157</v>
      </c>
      <c r="H710" s="46">
        <f>L468</f>
        <v>0</v>
      </c>
      <c r="I710" s="46"/>
      <c r="J710" s="154"/>
      <c r="K710" s="438"/>
      <c r="L710" s="438">
        <f>F710*H710</f>
        <v>0</v>
      </c>
      <c r="M710" s="482">
        <f t="shared" si="249"/>
        <v>0</v>
      </c>
      <c r="N710" s="482"/>
      <c r="O710" s="482"/>
      <c r="P710" s="482"/>
      <c r="Q710" s="482"/>
      <c r="R710" s="151"/>
      <c r="S710" s="10"/>
      <c r="T710" s="44"/>
      <c r="U710" s="44"/>
      <c r="V710" s="44"/>
      <c r="W710" s="44"/>
      <c r="X710" s="44"/>
      <c r="Y710" s="46"/>
      <c r="Z710" s="567"/>
      <c r="AA710" s="382" t="s">
        <v>473</v>
      </c>
      <c r="AB710" s="158"/>
      <c r="AC710" s="38"/>
      <c r="AD710" s="159"/>
      <c r="AE710" s="16"/>
      <c r="AF710" s="15"/>
      <c r="AG710" s="15"/>
      <c r="AH710" s="15"/>
      <c r="AI710" s="15"/>
      <c r="AJ710" s="144"/>
      <c r="AK710" s="144"/>
      <c r="AL710" s="51"/>
      <c r="AM710" s="317"/>
    </row>
    <row r="711" spans="1:39" s="30" customFormat="1" ht="12.75" customHeight="1">
      <c r="A711" s="1">
        <f>A710+1</f>
        <v>95002</v>
      </c>
      <c r="B711" s="15" t="s">
        <v>476</v>
      </c>
      <c r="C711" s="152"/>
      <c r="D711" s="157"/>
      <c r="E711" s="152"/>
      <c r="F711" s="325">
        <v>0</v>
      </c>
      <c r="G711" s="45" t="s">
        <v>157</v>
      </c>
      <c r="H711" s="48">
        <f>M709+M710</f>
        <v>0</v>
      </c>
      <c r="I711" s="48">
        <f>((I709-J41)*7.5%)+(J41*3.75%)</f>
        <v>0</v>
      </c>
      <c r="J711" s="154"/>
      <c r="K711" s="438"/>
      <c r="L711" s="438">
        <f>F711*-H711</f>
        <v>0</v>
      </c>
      <c r="M711" s="482">
        <f t="shared" si="249"/>
        <v>0</v>
      </c>
      <c r="N711" s="482"/>
      <c r="O711" s="482"/>
      <c r="P711" s="482"/>
      <c r="Q711" s="482"/>
      <c r="R711" s="51"/>
      <c r="S711" s="10"/>
      <c r="T711" s="44"/>
      <c r="U711" s="44"/>
      <c r="V711" s="44"/>
      <c r="W711" s="44"/>
      <c r="X711" s="44"/>
      <c r="Y711" s="46"/>
      <c r="Z711" s="567"/>
      <c r="AA711" s="382" t="s">
        <v>475</v>
      </c>
      <c r="AB711" s="158"/>
      <c r="AC711" s="38"/>
      <c r="AD711" s="159"/>
      <c r="AE711" s="16"/>
      <c r="AF711" s="15"/>
      <c r="AG711" s="15"/>
      <c r="AH711" s="15"/>
      <c r="AI711" s="15"/>
      <c r="AJ711" s="144"/>
      <c r="AK711" s="144"/>
      <c r="AL711" s="51"/>
      <c r="AM711" s="19"/>
    </row>
    <row r="712" spans="1:39" s="30" customFormat="1" ht="12.75" customHeight="1">
      <c r="A712" s="1"/>
      <c r="B712" s="15"/>
      <c r="C712" s="152"/>
      <c r="D712" s="157"/>
      <c r="E712" s="152"/>
      <c r="F712" s="15"/>
      <c r="G712" s="15"/>
      <c r="H712" s="15"/>
      <c r="I712" s="167"/>
      <c r="J712" s="162"/>
      <c r="K712" s="484"/>
      <c r="L712" s="484"/>
      <c r="M712" s="482"/>
      <c r="N712" s="482"/>
      <c r="O712" s="482"/>
      <c r="P712" s="482"/>
      <c r="Q712" s="482"/>
      <c r="R712" s="51"/>
      <c r="S712" s="10"/>
      <c r="T712" s="44"/>
      <c r="U712" s="44"/>
      <c r="V712" s="44"/>
      <c r="W712" s="44"/>
      <c r="X712" s="44"/>
      <c r="Y712" s="46"/>
      <c r="Z712" s="567"/>
      <c r="AA712" s="384" t="s">
        <v>477</v>
      </c>
      <c r="AB712" s="155"/>
      <c r="AC712" s="42"/>
      <c r="AD712" s="156"/>
      <c r="AE712" s="16"/>
      <c r="AF712" s="15"/>
      <c r="AG712" s="15"/>
      <c r="AH712" s="15"/>
      <c r="AI712" s="15"/>
      <c r="AJ712" s="144"/>
      <c r="AK712" s="144"/>
      <c r="AL712" s="51"/>
      <c r="AM712" s="19"/>
    </row>
    <row r="713" spans="1:39" s="30" customFormat="1" ht="12.75" customHeight="1">
      <c r="A713" s="1"/>
      <c r="B713" s="15"/>
      <c r="C713" s="152"/>
      <c r="D713" s="157"/>
      <c r="E713" s="247"/>
      <c r="F713" s="80"/>
      <c r="G713" s="80"/>
      <c r="H713" s="272"/>
      <c r="I713" s="272" t="s">
        <v>479</v>
      </c>
      <c r="J713" s="150"/>
      <c r="K713" s="481">
        <f>K677+K687+K697+K702+K708</f>
        <v>0</v>
      </c>
      <c r="L713" s="481">
        <f t="shared" ref="L713:P713" si="250">L677+L687+L697+L702+L708</f>
        <v>0</v>
      </c>
      <c r="M713" s="489">
        <f t="shared" si="250"/>
        <v>0</v>
      </c>
      <c r="N713" s="489">
        <f t="shared" si="250"/>
        <v>0</v>
      </c>
      <c r="O713" s="489">
        <f t="shared" si="250"/>
        <v>0</v>
      </c>
      <c r="P713" s="489">
        <f t="shared" si="250"/>
        <v>0</v>
      </c>
      <c r="Q713" s="489">
        <f>Q677+Q687+Q697+Q702+Q708</f>
        <v>0</v>
      </c>
      <c r="R713" s="51"/>
      <c r="S713" s="10"/>
      <c r="T713" s="44"/>
      <c r="U713" s="44"/>
      <c r="V713" s="44"/>
      <c r="W713" s="44"/>
      <c r="X713" s="44"/>
      <c r="Y713" s="46"/>
      <c r="Z713" s="567"/>
      <c r="AA713" s="384" t="s">
        <v>478</v>
      </c>
      <c r="AB713" s="155"/>
      <c r="AC713" s="42"/>
      <c r="AD713" s="156"/>
      <c r="AE713" s="16"/>
      <c r="AF713" s="15"/>
      <c r="AG713" s="15"/>
      <c r="AH713" s="15"/>
      <c r="AI713" s="15"/>
      <c r="AJ713" s="144"/>
      <c r="AK713" s="144"/>
      <c r="AL713" s="51"/>
      <c r="AM713" s="19"/>
    </row>
    <row r="714" spans="1:39" s="30" customFormat="1" ht="12.75" customHeight="1">
      <c r="A714" s="1"/>
      <c r="B714" s="15"/>
      <c r="C714" s="152"/>
      <c r="D714" s="157"/>
      <c r="E714" s="152"/>
      <c r="F714" s="15"/>
      <c r="G714" s="15"/>
      <c r="H714" s="15"/>
      <c r="I714" s="477"/>
      <c r="J714" s="477"/>
      <c r="K714" s="452"/>
      <c r="L714" s="452"/>
      <c r="M714" s="453"/>
      <c r="N714" s="453"/>
      <c r="O714" s="453"/>
      <c r="P714" s="453"/>
      <c r="Q714" s="453"/>
      <c r="R714" s="51"/>
      <c r="S714" s="10"/>
      <c r="T714" s="44"/>
      <c r="U714" s="44"/>
      <c r="V714" s="44"/>
      <c r="W714" s="44"/>
      <c r="X714" s="44"/>
      <c r="Y714" s="46"/>
      <c r="Z714" s="567"/>
      <c r="AA714" s="366"/>
      <c r="AB714" s="14"/>
      <c r="AC714" s="15"/>
      <c r="AD714" s="16"/>
      <c r="AE714" s="16"/>
      <c r="AF714" s="15"/>
      <c r="AG714" s="15"/>
      <c r="AH714" s="15"/>
      <c r="AI714" s="15"/>
      <c r="AJ714" s="144"/>
      <c r="AK714" s="144"/>
      <c r="AL714" s="51"/>
      <c r="AM714" s="19"/>
    </row>
    <row r="715" spans="1:39" s="30" customFormat="1" ht="12.75" customHeight="1">
      <c r="A715" s="1"/>
      <c r="B715" s="15"/>
      <c r="C715" s="152"/>
      <c r="D715" s="157"/>
      <c r="E715" s="152"/>
      <c r="F715" s="15"/>
      <c r="G715" s="15"/>
      <c r="H715" s="15"/>
      <c r="I715" s="167"/>
      <c r="J715" s="167"/>
      <c r="K715" s="19"/>
      <c r="L715" s="19"/>
      <c r="M715" s="16"/>
      <c r="N715" s="16"/>
      <c r="O715" s="16"/>
      <c r="P715" s="16"/>
      <c r="Q715" s="16"/>
      <c r="R715" s="51"/>
      <c r="S715" s="10"/>
      <c r="T715" s="44"/>
      <c r="U715" s="44"/>
      <c r="V715" s="44"/>
      <c r="W715" s="44"/>
      <c r="X715" s="44"/>
      <c r="Y715" s="46"/>
      <c r="Z715" s="567"/>
      <c r="AA715" s="366"/>
      <c r="AB715" s="14"/>
      <c r="AC715" s="15"/>
      <c r="AD715" s="16"/>
      <c r="AE715" s="16"/>
      <c r="AF715" s="15"/>
      <c r="AG715" s="15"/>
      <c r="AH715" s="15"/>
      <c r="AI715" s="15"/>
      <c r="AJ715" s="144"/>
      <c r="AK715" s="144"/>
      <c r="AL715" s="51"/>
      <c r="AM715" s="19"/>
    </row>
    <row r="716" spans="1:39" s="30" customFormat="1" ht="12.75" customHeight="1">
      <c r="A716" s="1"/>
      <c r="B716" s="15"/>
      <c r="C716" s="152"/>
      <c r="D716" s="157"/>
      <c r="E716" s="152"/>
      <c r="F716" s="15"/>
      <c r="G716" s="15"/>
      <c r="H716" s="15"/>
      <c r="I716" s="167"/>
      <c r="J716" s="167"/>
      <c r="K716" s="19"/>
      <c r="L716" s="19"/>
      <c r="M716" s="16"/>
      <c r="N716" s="16"/>
      <c r="O716" s="16"/>
      <c r="P716" s="16"/>
      <c r="Q716" s="16"/>
      <c r="R716" s="51"/>
      <c r="S716" s="10"/>
      <c r="T716" s="44"/>
      <c r="U716" s="44"/>
      <c r="V716" s="44"/>
      <c r="W716" s="44"/>
      <c r="X716" s="44"/>
      <c r="Y716" s="46"/>
      <c r="Z716" s="567"/>
      <c r="AA716" s="366"/>
      <c r="AB716" s="14"/>
      <c r="AC716" s="15"/>
      <c r="AD716" s="16"/>
      <c r="AE716" s="16"/>
      <c r="AF716" s="15"/>
      <c r="AG716" s="15"/>
      <c r="AH716" s="15"/>
      <c r="AI716" s="15"/>
      <c r="AJ716" s="144"/>
      <c r="AK716" s="144"/>
      <c r="AL716" s="51"/>
      <c r="AM716" s="19"/>
    </row>
    <row r="717" spans="1:39" s="30" customFormat="1" ht="12.75" customHeight="1">
      <c r="A717" s="1"/>
      <c r="B717" s="15"/>
      <c r="C717" s="152"/>
      <c r="D717" s="157"/>
      <c r="E717" s="152"/>
      <c r="F717" s="15"/>
      <c r="G717" s="15"/>
      <c r="H717" s="15"/>
      <c r="I717" s="167"/>
      <c r="J717" s="167"/>
      <c r="K717" s="19"/>
      <c r="L717" s="19"/>
      <c r="M717" s="16"/>
      <c r="N717" s="16"/>
      <c r="O717" s="16"/>
      <c r="P717" s="16"/>
      <c r="Q717" s="16"/>
      <c r="R717" s="51"/>
      <c r="S717" s="10"/>
      <c r="T717" s="44"/>
      <c r="U717" s="44"/>
      <c r="V717" s="44"/>
      <c r="W717" s="44"/>
      <c r="X717" s="44"/>
      <c r="Y717" s="46"/>
      <c r="Z717" s="567"/>
      <c r="AA717" s="366"/>
      <c r="AB717" s="14"/>
      <c r="AC717" s="15"/>
      <c r="AD717" s="16"/>
      <c r="AE717" s="16"/>
      <c r="AF717" s="15"/>
      <c r="AG717" s="15"/>
      <c r="AH717" s="15"/>
      <c r="AI717" s="15"/>
      <c r="AJ717" s="144"/>
      <c r="AK717" s="144"/>
      <c r="AL717" s="51"/>
      <c r="AM717" s="19"/>
    </row>
    <row r="718" spans="1:39" s="30" customFormat="1" ht="12.75" customHeight="1">
      <c r="A718" s="1"/>
      <c r="B718" s="15"/>
      <c r="C718" s="152"/>
      <c r="D718" s="157"/>
      <c r="E718" s="152"/>
      <c r="F718" s="15"/>
      <c r="G718" s="15"/>
      <c r="H718" s="15"/>
      <c r="I718" s="167"/>
      <c r="J718" s="167"/>
      <c r="K718" s="19"/>
      <c r="L718" s="19"/>
      <c r="M718" s="16"/>
      <c r="N718" s="16"/>
      <c r="O718" s="16"/>
      <c r="P718" s="16"/>
      <c r="Q718" s="16"/>
      <c r="R718" s="51"/>
      <c r="S718" s="10"/>
      <c r="T718" s="44"/>
      <c r="U718" s="44"/>
      <c r="V718" s="44"/>
      <c r="W718" s="44"/>
      <c r="X718" s="44"/>
      <c r="Y718" s="46"/>
      <c r="Z718" s="567"/>
      <c r="AA718" s="366"/>
      <c r="AB718" s="14"/>
      <c r="AC718" s="15"/>
      <c r="AD718" s="16"/>
      <c r="AE718" s="16"/>
      <c r="AF718" s="15"/>
      <c r="AG718" s="15"/>
      <c r="AH718" s="15"/>
      <c r="AI718" s="15"/>
      <c r="AJ718" s="144"/>
      <c r="AK718" s="144"/>
      <c r="AL718" s="51"/>
      <c r="AM718" s="19"/>
    </row>
    <row r="719" spans="1:39" s="30" customFormat="1" ht="12.75" customHeight="1">
      <c r="A719" s="1"/>
      <c r="B719" s="15"/>
      <c r="C719" s="152"/>
      <c r="D719" s="157"/>
      <c r="E719" s="152"/>
      <c r="F719" s="15"/>
      <c r="G719" s="15"/>
      <c r="H719" s="15"/>
      <c r="I719" s="167"/>
      <c r="J719" s="167"/>
      <c r="K719" s="19"/>
      <c r="L719" s="19"/>
      <c r="M719" s="16"/>
      <c r="N719" s="16"/>
      <c r="O719" s="16"/>
      <c r="P719" s="16"/>
      <c r="Q719" s="16"/>
      <c r="R719" s="51"/>
      <c r="S719" s="10"/>
      <c r="T719" s="44"/>
      <c r="U719" s="44"/>
      <c r="V719" s="44"/>
      <c r="W719" s="44"/>
      <c r="X719" s="44"/>
      <c r="Y719" s="46"/>
      <c r="Z719" s="567"/>
      <c r="AA719" s="366"/>
      <c r="AB719" s="14"/>
      <c r="AC719" s="15"/>
      <c r="AD719" s="16"/>
      <c r="AE719" s="16"/>
      <c r="AF719" s="15"/>
      <c r="AG719" s="15"/>
      <c r="AH719" s="15"/>
      <c r="AI719" s="15"/>
      <c r="AJ719" s="144"/>
      <c r="AK719" s="144"/>
      <c r="AL719" s="51"/>
      <c r="AM719" s="19"/>
    </row>
    <row r="720" spans="1:39" s="30" customFormat="1" ht="12.75" customHeight="1">
      <c r="A720" s="1"/>
      <c r="B720" s="15"/>
      <c r="C720" s="152"/>
      <c r="D720" s="157"/>
      <c r="E720" s="152"/>
      <c r="F720" s="15"/>
      <c r="G720" s="15"/>
      <c r="H720" s="15"/>
      <c r="I720" s="167"/>
      <c r="J720" s="167"/>
      <c r="K720" s="19"/>
      <c r="L720" s="19"/>
      <c r="M720" s="16"/>
      <c r="N720" s="16"/>
      <c r="O720" s="16"/>
      <c r="P720" s="16"/>
      <c r="Q720" s="16"/>
      <c r="R720" s="51"/>
      <c r="S720" s="10"/>
      <c r="T720" s="44"/>
      <c r="U720" s="44"/>
      <c r="V720" s="44"/>
      <c r="W720" s="44"/>
      <c r="X720" s="44"/>
      <c r="Y720" s="46"/>
      <c r="Z720" s="567"/>
      <c r="AA720" s="366"/>
      <c r="AB720" s="14"/>
      <c r="AC720" s="15"/>
      <c r="AD720" s="16"/>
      <c r="AE720" s="16"/>
      <c r="AF720" s="15"/>
      <c r="AG720" s="15"/>
      <c r="AH720" s="15"/>
      <c r="AI720" s="15"/>
      <c r="AJ720" s="144"/>
      <c r="AK720" s="144"/>
      <c r="AL720" s="51"/>
      <c r="AM720" s="19"/>
    </row>
    <row r="721" spans="1:39" s="30" customFormat="1" ht="12.75" customHeight="1">
      <c r="A721" s="1"/>
      <c r="B721" s="15"/>
      <c r="C721" s="152"/>
      <c r="D721" s="157"/>
      <c r="E721" s="152"/>
      <c r="F721" s="15"/>
      <c r="G721" s="15"/>
      <c r="H721" s="15"/>
      <c r="I721" s="167"/>
      <c r="J721" s="167"/>
      <c r="K721" s="19"/>
      <c r="L721" s="19"/>
      <c r="M721" s="16"/>
      <c r="N721" s="16"/>
      <c r="O721" s="16"/>
      <c r="P721" s="16"/>
      <c r="Q721" s="16"/>
      <c r="R721" s="51"/>
      <c r="S721" s="10"/>
      <c r="T721" s="44"/>
      <c r="U721" s="44"/>
      <c r="V721" s="44"/>
      <c r="W721" s="44"/>
      <c r="X721" s="44"/>
      <c r="Y721" s="46"/>
      <c r="Z721" s="567"/>
      <c r="AA721" s="366"/>
      <c r="AB721" s="14"/>
      <c r="AC721" s="15"/>
      <c r="AD721" s="16"/>
      <c r="AE721" s="16"/>
      <c r="AF721" s="15"/>
      <c r="AG721" s="15"/>
      <c r="AH721" s="15"/>
      <c r="AI721" s="15"/>
      <c r="AJ721" s="144"/>
      <c r="AK721" s="144"/>
      <c r="AL721" s="51"/>
      <c r="AM721" s="19"/>
    </row>
    <row r="722" spans="1:39" s="30" customFormat="1" ht="12.75" customHeight="1">
      <c r="A722" s="1"/>
      <c r="B722" s="15"/>
      <c r="C722" s="152"/>
      <c r="D722" s="157"/>
      <c r="E722" s="152"/>
      <c r="F722" s="15"/>
      <c r="G722" s="15"/>
      <c r="H722" s="15"/>
      <c r="I722" s="167"/>
      <c r="J722" s="167"/>
      <c r="K722" s="19"/>
      <c r="L722" s="19"/>
      <c r="M722" s="16"/>
      <c r="N722" s="16"/>
      <c r="O722" s="16"/>
      <c r="P722" s="16"/>
      <c r="Q722" s="16"/>
      <c r="R722" s="51"/>
      <c r="S722" s="10"/>
      <c r="T722" s="44"/>
      <c r="U722" s="44"/>
      <c r="V722" s="44"/>
      <c r="W722" s="44"/>
      <c r="X722" s="44"/>
      <c r="Y722" s="46"/>
      <c r="Z722" s="567"/>
      <c r="AA722" s="366"/>
      <c r="AB722" s="14"/>
      <c r="AC722" s="15"/>
      <c r="AD722" s="16"/>
      <c r="AE722" s="16"/>
      <c r="AF722" s="15"/>
      <c r="AG722" s="15"/>
      <c r="AH722" s="15"/>
      <c r="AI722" s="15"/>
      <c r="AJ722" s="144"/>
      <c r="AK722" s="144"/>
      <c r="AL722" s="51"/>
      <c r="AM722" s="19"/>
    </row>
    <row r="723" spans="1:39" s="30" customFormat="1" ht="12.75" customHeight="1">
      <c r="A723" s="1"/>
      <c r="B723" s="15"/>
      <c r="C723" s="152"/>
      <c r="D723" s="157"/>
      <c r="E723" s="152"/>
      <c r="F723" s="15"/>
      <c r="G723" s="15"/>
      <c r="H723" s="15"/>
      <c r="I723" s="167"/>
      <c r="J723" s="167"/>
      <c r="K723" s="19"/>
      <c r="L723" s="19"/>
      <c r="M723" s="16"/>
      <c r="N723" s="16"/>
      <c r="O723" s="16"/>
      <c r="P723" s="16"/>
      <c r="Q723" s="16"/>
      <c r="R723" s="51"/>
      <c r="S723" s="10"/>
      <c r="T723" s="44"/>
      <c r="U723" s="44"/>
      <c r="V723" s="44"/>
      <c r="W723" s="44"/>
      <c r="X723" s="44"/>
      <c r="Y723" s="46"/>
      <c r="Z723" s="567"/>
      <c r="AA723" s="366"/>
      <c r="AB723" s="14"/>
      <c r="AC723" s="15"/>
      <c r="AD723" s="16"/>
      <c r="AE723" s="16"/>
      <c r="AF723" s="15"/>
      <c r="AG723" s="15"/>
      <c r="AH723" s="15"/>
      <c r="AI723" s="15"/>
      <c r="AJ723" s="144"/>
      <c r="AK723" s="144"/>
      <c r="AL723" s="51"/>
      <c r="AM723" s="19"/>
    </row>
    <row r="724" spans="1:39" s="30" customFormat="1" ht="12.75" customHeight="1">
      <c r="A724" s="1"/>
      <c r="B724" s="15"/>
      <c r="C724" s="152"/>
      <c r="D724" s="157"/>
      <c r="E724" s="152"/>
      <c r="F724" s="15"/>
      <c r="G724" s="15"/>
      <c r="H724" s="15"/>
      <c r="I724" s="167"/>
      <c r="J724" s="167"/>
      <c r="K724" s="19"/>
      <c r="L724" s="19"/>
      <c r="M724" s="16"/>
      <c r="N724" s="16"/>
      <c r="O724" s="16"/>
      <c r="P724" s="16"/>
      <c r="Q724" s="16"/>
      <c r="R724" s="51"/>
      <c r="S724" s="10"/>
      <c r="T724" s="44"/>
      <c r="U724" s="44"/>
      <c r="V724" s="44"/>
      <c r="W724" s="44"/>
      <c r="X724" s="44"/>
      <c r="Y724" s="46"/>
      <c r="Z724" s="567"/>
      <c r="AA724" s="366"/>
      <c r="AB724" s="14"/>
      <c r="AC724" s="15"/>
      <c r="AD724" s="16"/>
      <c r="AE724" s="16"/>
      <c r="AF724" s="15"/>
      <c r="AG724" s="15"/>
      <c r="AH724" s="15"/>
      <c r="AI724" s="15"/>
      <c r="AJ724" s="144"/>
      <c r="AK724" s="144"/>
      <c r="AL724" s="51"/>
      <c r="AM724" s="19"/>
    </row>
    <row r="725" spans="1:39" s="30" customFormat="1" ht="12.75" customHeight="1">
      <c r="A725" s="1"/>
      <c r="B725" s="15"/>
      <c r="C725" s="152"/>
      <c r="D725" s="157"/>
      <c r="E725" s="152"/>
      <c r="F725" s="15"/>
      <c r="G725" s="15"/>
      <c r="H725" s="15"/>
      <c r="I725" s="167"/>
      <c r="J725" s="167"/>
      <c r="K725" s="19"/>
      <c r="L725" s="19"/>
      <c r="M725" s="16"/>
      <c r="N725" s="16"/>
      <c r="O725" s="16"/>
      <c r="P725" s="16"/>
      <c r="Q725" s="16"/>
      <c r="R725" s="51"/>
      <c r="S725" s="10"/>
      <c r="T725" s="44"/>
      <c r="U725" s="44"/>
      <c r="V725" s="44"/>
      <c r="W725" s="44"/>
      <c r="X725" s="44"/>
      <c r="Y725" s="46"/>
      <c r="Z725" s="567"/>
      <c r="AA725" s="366"/>
      <c r="AB725" s="14"/>
      <c r="AC725" s="15"/>
      <c r="AD725" s="16"/>
      <c r="AE725" s="16"/>
      <c r="AF725" s="15"/>
      <c r="AG725" s="15"/>
      <c r="AH725" s="15"/>
      <c r="AI725" s="15"/>
      <c r="AJ725" s="144"/>
      <c r="AK725" s="144"/>
      <c r="AL725" s="51"/>
      <c r="AM725" s="19"/>
    </row>
    <row r="726" spans="1:39" s="30" customFormat="1" ht="12.75" customHeight="1">
      <c r="A726" s="1"/>
      <c r="B726" s="15"/>
      <c r="C726" s="152"/>
      <c r="D726" s="157"/>
      <c r="E726" s="152"/>
      <c r="F726" s="15"/>
      <c r="G726" s="15"/>
      <c r="H726" s="15"/>
      <c r="I726" s="167"/>
      <c r="J726" s="167"/>
      <c r="K726" s="19"/>
      <c r="L726" s="19"/>
      <c r="M726" s="16"/>
      <c r="N726" s="16"/>
      <c r="O726" s="16"/>
      <c r="P726" s="16"/>
      <c r="Q726" s="16"/>
      <c r="R726" s="51"/>
      <c r="S726" s="10"/>
      <c r="T726" s="44"/>
      <c r="U726" s="44"/>
      <c r="V726" s="44"/>
      <c r="W726" s="44"/>
      <c r="X726" s="44"/>
      <c r="Y726" s="46"/>
      <c r="Z726" s="567"/>
      <c r="AA726" s="366"/>
      <c r="AB726" s="14"/>
      <c r="AC726" s="15"/>
      <c r="AD726" s="16"/>
      <c r="AE726" s="16"/>
      <c r="AF726" s="15"/>
      <c r="AG726" s="15"/>
      <c r="AH726" s="15"/>
      <c r="AI726" s="15"/>
      <c r="AJ726" s="144"/>
      <c r="AK726" s="144"/>
      <c r="AL726" s="51"/>
      <c r="AM726" s="19"/>
    </row>
    <row r="727" spans="1:39" s="30" customFormat="1" ht="12.75" customHeight="1">
      <c r="A727" s="1"/>
      <c r="B727" s="15"/>
      <c r="C727" s="152"/>
      <c r="D727" s="157"/>
      <c r="E727" s="152"/>
      <c r="F727" s="15"/>
      <c r="G727" s="15"/>
      <c r="H727" s="15"/>
      <c r="I727" s="167"/>
      <c r="J727" s="167"/>
      <c r="K727" s="19"/>
      <c r="L727" s="19"/>
      <c r="M727" s="16"/>
      <c r="N727" s="16"/>
      <c r="O727" s="16"/>
      <c r="P727" s="16"/>
      <c r="Q727" s="16"/>
      <c r="R727" s="51"/>
      <c r="S727" s="10"/>
      <c r="T727" s="44"/>
      <c r="U727" s="44"/>
      <c r="V727" s="44"/>
      <c r="W727" s="44"/>
      <c r="X727" s="44"/>
      <c r="Y727" s="46"/>
      <c r="Z727" s="567"/>
      <c r="AA727" s="366"/>
      <c r="AB727" s="14"/>
      <c r="AC727" s="15"/>
      <c r="AD727" s="16"/>
      <c r="AE727" s="16"/>
      <c r="AF727" s="15"/>
      <c r="AG727" s="15"/>
      <c r="AH727" s="15"/>
      <c r="AI727" s="15"/>
      <c r="AJ727" s="144"/>
      <c r="AK727" s="144"/>
      <c r="AL727" s="51"/>
      <c r="AM727" s="19"/>
    </row>
    <row r="728" spans="1:39" s="30" customFormat="1" ht="12.75" customHeight="1">
      <c r="A728" s="1"/>
      <c r="B728" s="15"/>
      <c r="C728" s="152"/>
      <c r="D728" s="157"/>
      <c r="E728" s="152"/>
      <c r="F728" s="15"/>
      <c r="G728" s="15"/>
      <c r="H728" s="15"/>
      <c r="I728" s="167"/>
      <c r="J728" s="167"/>
      <c r="K728" s="19"/>
      <c r="L728" s="19"/>
      <c r="M728" s="16"/>
      <c r="N728" s="16"/>
      <c r="O728" s="16"/>
      <c r="P728" s="16"/>
      <c r="Q728" s="16"/>
      <c r="R728" s="51"/>
      <c r="S728" s="10"/>
      <c r="T728" s="44"/>
      <c r="U728" s="44"/>
      <c r="V728" s="44"/>
      <c r="W728" s="44"/>
      <c r="X728" s="44"/>
      <c r="Y728" s="46"/>
      <c r="Z728" s="567"/>
      <c r="AA728" s="366"/>
      <c r="AB728" s="14"/>
      <c r="AC728" s="15"/>
      <c r="AD728" s="16"/>
      <c r="AE728" s="16"/>
      <c r="AF728" s="15"/>
      <c r="AG728" s="15"/>
      <c r="AH728" s="15"/>
      <c r="AI728" s="15"/>
      <c r="AJ728" s="144"/>
      <c r="AK728" s="144"/>
      <c r="AL728" s="51"/>
      <c r="AM728" s="19"/>
    </row>
    <row r="729" spans="1:39" s="30" customFormat="1" ht="12.75" customHeight="1">
      <c r="A729" s="1"/>
      <c r="B729" s="15"/>
      <c r="C729" s="152"/>
      <c r="D729" s="157"/>
      <c r="E729" s="152"/>
      <c r="F729" s="15"/>
      <c r="G729" s="15"/>
      <c r="H729" s="15"/>
      <c r="I729" s="167"/>
      <c r="J729" s="167"/>
      <c r="K729" s="19"/>
      <c r="L729" s="19"/>
      <c r="M729" s="16"/>
      <c r="N729" s="16"/>
      <c r="O729" s="16"/>
      <c r="P729" s="16"/>
      <c r="Q729" s="16"/>
      <c r="R729" s="51"/>
      <c r="S729" s="10"/>
      <c r="T729" s="44"/>
      <c r="U729" s="44"/>
      <c r="V729" s="44"/>
      <c r="W729" s="44"/>
      <c r="X729" s="44"/>
      <c r="Y729" s="46"/>
      <c r="Z729" s="567"/>
      <c r="AA729" s="366"/>
      <c r="AB729" s="14"/>
      <c r="AC729" s="15"/>
      <c r="AD729" s="16"/>
      <c r="AE729" s="16"/>
      <c r="AF729" s="15"/>
      <c r="AG729" s="15"/>
      <c r="AH729" s="15"/>
      <c r="AI729" s="15"/>
      <c r="AJ729" s="144"/>
      <c r="AK729" s="144"/>
      <c r="AL729" s="51"/>
      <c r="AM729" s="19"/>
    </row>
    <row r="730" spans="1:39" s="30" customFormat="1" ht="12.75" customHeight="1">
      <c r="A730" s="1"/>
      <c r="B730" s="15"/>
      <c r="C730" s="152"/>
      <c r="D730" s="157"/>
      <c r="E730" s="152"/>
      <c r="F730" s="15"/>
      <c r="G730" s="15"/>
      <c r="H730" s="15"/>
      <c r="I730" s="167"/>
      <c r="J730" s="167"/>
      <c r="K730" s="19"/>
      <c r="L730" s="19"/>
      <c r="M730" s="16"/>
      <c r="N730" s="16"/>
      <c r="O730" s="16"/>
      <c r="P730" s="16"/>
      <c r="Q730" s="16"/>
      <c r="R730" s="51"/>
      <c r="S730" s="10"/>
      <c r="T730" s="44"/>
      <c r="U730" s="44"/>
      <c r="V730" s="44"/>
      <c r="W730" s="44"/>
      <c r="X730" s="44"/>
      <c r="Y730" s="46"/>
      <c r="Z730" s="567"/>
      <c r="AA730" s="366"/>
      <c r="AB730" s="14"/>
      <c r="AC730" s="15"/>
      <c r="AD730" s="16"/>
      <c r="AE730" s="16"/>
      <c r="AF730" s="15"/>
      <c r="AG730" s="15"/>
      <c r="AH730" s="15"/>
      <c r="AI730" s="15"/>
      <c r="AJ730" s="144"/>
      <c r="AK730" s="144"/>
      <c r="AL730" s="51"/>
      <c r="AM730" s="19"/>
    </row>
    <row r="731" spans="1:39" s="30" customFormat="1" ht="12.75" customHeight="1">
      <c r="A731" s="1"/>
      <c r="B731" s="15"/>
      <c r="C731" s="152"/>
      <c r="D731" s="157"/>
      <c r="E731" s="152"/>
      <c r="F731" s="15"/>
      <c r="G731" s="15"/>
      <c r="H731" s="15"/>
      <c r="I731" s="167"/>
      <c r="J731" s="167"/>
      <c r="K731" s="19"/>
      <c r="L731" s="19"/>
      <c r="M731" s="16"/>
      <c r="N731" s="16"/>
      <c r="O731" s="16"/>
      <c r="P731" s="16"/>
      <c r="Q731" s="16"/>
      <c r="R731" s="51"/>
      <c r="S731" s="10"/>
      <c r="T731" s="44"/>
      <c r="U731" s="44"/>
      <c r="V731" s="44"/>
      <c r="W731" s="44"/>
      <c r="X731" s="44"/>
      <c r="Y731" s="46"/>
      <c r="Z731" s="567"/>
      <c r="AA731" s="366"/>
      <c r="AB731" s="14"/>
      <c r="AC731" s="15"/>
      <c r="AD731" s="16"/>
      <c r="AE731" s="16"/>
      <c r="AF731" s="15"/>
      <c r="AG731" s="15"/>
      <c r="AH731" s="15"/>
      <c r="AI731" s="15"/>
      <c r="AJ731" s="144"/>
      <c r="AK731" s="144"/>
      <c r="AL731" s="51"/>
      <c r="AM731" s="19"/>
    </row>
    <row r="732" spans="1:39" s="30" customFormat="1" ht="15.75" customHeight="1">
      <c r="A732" s="1"/>
      <c r="B732" s="15"/>
      <c r="C732" s="152"/>
      <c r="D732" s="157"/>
      <c r="E732" s="152"/>
      <c r="F732" s="15"/>
      <c r="G732" s="15"/>
      <c r="H732" s="15"/>
      <c r="I732" s="167"/>
      <c r="J732" s="167"/>
      <c r="K732" s="19"/>
      <c r="L732" s="19"/>
      <c r="M732" s="16"/>
      <c r="N732" s="16"/>
      <c r="O732" s="16"/>
      <c r="P732" s="16"/>
      <c r="Q732" s="16"/>
      <c r="R732" s="51"/>
      <c r="S732" s="10"/>
      <c r="T732" s="255"/>
      <c r="U732" s="255"/>
      <c r="V732" s="255"/>
      <c r="W732" s="255"/>
      <c r="X732" s="255"/>
      <c r="Y732" s="46"/>
      <c r="Z732" s="567"/>
      <c r="AA732" s="366"/>
      <c r="AB732" s="14"/>
      <c r="AC732" s="15"/>
      <c r="AD732" s="16"/>
      <c r="AE732" s="16"/>
      <c r="AF732" s="15"/>
      <c r="AG732" s="15"/>
      <c r="AH732" s="15"/>
      <c r="AI732" s="15"/>
      <c r="AJ732" s="17"/>
      <c r="AK732" s="17"/>
      <c r="AL732" s="51"/>
      <c r="AM732" s="19"/>
    </row>
    <row r="733" spans="1:39" s="30" customFormat="1" ht="15.75" customHeight="1">
      <c r="A733" s="1"/>
      <c r="B733" s="15"/>
      <c r="C733" s="152"/>
      <c r="D733" s="157"/>
      <c r="E733" s="152"/>
      <c r="F733" s="15"/>
      <c r="G733" s="15"/>
      <c r="H733" s="15"/>
      <c r="I733" s="167"/>
      <c r="J733" s="167"/>
      <c r="K733" s="19"/>
      <c r="L733" s="19"/>
      <c r="M733" s="16"/>
      <c r="N733" s="16"/>
      <c r="O733" s="16"/>
      <c r="P733" s="16"/>
      <c r="Q733" s="16"/>
      <c r="R733" s="51"/>
      <c r="S733" s="10"/>
      <c r="T733" s="255"/>
      <c r="U733" s="255"/>
      <c r="V733" s="255"/>
      <c r="W733" s="255"/>
      <c r="X733" s="255"/>
      <c r="Y733" s="46"/>
      <c r="Z733" s="567"/>
      <c r="AA733" s="366"/>
      <c r="AB733" s="14"/>
      <c r="AC733" s="15"/>
      <c r="AD733" s="16"/>
      <c r="AE733" s="16"/>
      <c r="AF733" s="15"/>
      <c r="AG733" s="15"/>
      <c r="AH733" s="15"/>
      <c r="AI733" s="15"/>
      <c r="AJ733" s="17"/>
      <c r="AK733" s="17"/>
      <c r="AL733" s="51"/>
      <c r="AM733" s="19"/>
    </row>
    <row r="734" spans="1:39" s="30" customFormat="1" ht="15.75" customHeight="1">
      <c r="A734" s="1"/>
      <c r="B734" s="15"/>
      <c r="C734" s="152"/>
      <c r="D734" s="157"/>
      <c r="E734" s="152"/>
      <c r="F734" s="15"/>
      <c r="G734" s="15"/>
      <c r="H734" s="15"/>
      <c r="I734" s="167"/>
      <c r="J734" s="167"/>
      <c r="K734" s="19"/>
      <c r="L734" s="19"/>
      <c r="M734" s="16"/>
      <c r="N734" s="16"/>
      <c r="O734" s="16"/>
      <c r="P734" s="16"/>
      <c r="Q734" s="16"/>
      <c r="R734" s="51"/>
      <c r="S734" s="10"/>
      <c r="T734" s="255"/>
      <c r="U734" s="255"/>
      <c r="V734" s="255"/>
      <c r="W734" s="255"/>
      <c r="X734" s="255"/>
      <c r="Y734" s="46"/>
      <c r="Z734" s="567"/>
      <c r="AA734" s="366"/>
      <c r="AB734" s="14"/>
      <c r="AC734" s="15"/>
      <c r="AD734" s="16"/>
      <c r="AE734" s="16"/>
      <c r="AF734" s="15"/>
      <c r="AG734" s="15"/>
      <c r="AH734" s="15"/>
      <c r="AI734" s="15"/>
      <c r="AJ734" s="17"/>
      <c r="AK734" s="17"/>
      <c r="AL734" s="51"/>
      <c r="AM734" s="19"/>
    </row>
    <row r="735" spans="1:39" s="30" customFormat="1" ht="15.75" customHeight="1">
      <c r="A735" s="1"/>
      <c r="B735" s="581" t="s">
        <v>480</v>
      </c>
      <c r="C735" s="582"/>
      <c r="D735" s="582"/>
      <c r="E735" s="582"/>
      <c r="F735" s="582"/>
      <c r="G735" s="582"/>
      <c r="H735" s="582"/>
      <c r="I735" s="582"/>
      <c r="J735" s="582"/>
      <c r="K735" s="582"/>
      <c r="L735" s="582"/>
      <c r="M735" s="582"/>
      <c r="N735" s="582"/>
      <c r="O735" s="582"/>
      <c r="P735" s="582"/>
      <c r="Q735" s="583"/>
      <c r="R735" s="51"/>
      <c r="S735" s="10"/>
      <c r="T735" s="255"/>
      <c r="U735" s="255"/>
      <c r="V735" s="255"/>
      <c r="W735" s="255"/>
      <c r="X735" s="255"/>
      <c r="Y735" s="46"/>
      <c r="Z735" s="567"/>
      <c r="AA735" s="366"/>
      <c r="AB735" s="14"/>
      <c r="AC735" s="15"/>
      <c r="AD735" s="16"/>
      <c r="AE735" s="16"/>
      <c r="AF735" s="15"/>
      <c r="AG735" s="15"/>
      <c r="AH735" s="15"/>
      <c r="AI735" s="15"/>
      <c r="AJ735" s="17"/>
      <c r="AK735" s="17"/>
      <c r="AL735" s="51"/>
      <c r="AM735" s="19"/>
    </row>
    <row r="736" spans="1:39" s="30" customFormat="1" ht="15.75" customHeight="1">
      <c r="A736" s="1"/>
      <c r="B736" s="15"/>
      <c r="C736" s="152"/>
      <c r="D736" s="15"/>
      <c r="E736" s="152"/>
      <c r="F736" s="139"/>
      <c r="G736" s="15"/>
      <c r="H736" s="327"/>
      <c r="I736" s="15"/>
      <c r="J736" s="281"/>
      <c r="K736" s="16"/>
      <c r="L736" s="16"/>
      <c r="R736" s="51"/>
      <c r="S736" s="10"/>
      <c r="T736" s="255"/>
      <c r="U736" s="255"/>
      <c r="V736" s="255"/>
      <c r="W736" s="255"/>
      <c r="X736" s="255"/>
      <c r="Y736" s="46"/>
      <c r="Z736" s="567"/>
      <c r="AA736" s="366"/>
      <c r="AB736" s="14"/>
      <c r="AC736" s="15"/>
      <c r="AD736" s="16"/>
      <c r="AE736" s="16"/>
      <c r="AF736" s="15"/>
      <c r="AG736" s="15"/>
      <c r="AH736" s="15"/>
      <c r="AI736" s="15"/>
      <c r="AJ736" s="17"/>
      <c r="AK736" s="17"/>
      <c r="AL736" s="51"/>
      <c r="AM736" s="19"/>
    </row>
    <row r="737" spans="1:41" ht="15.75" customHeight="1">
      <c r="C737" s="152"/>
      <c r="D737" s="15"/>
      <c r="E737" s="15"/>
      <c r="G737" s="15"/>
      <c r="H737" s="157"/>
      <c r="I737" s="157"/>
      <c r="J737" s="328"/>
      <c r="K737" s="18"/>
      <c r="L737" s="18"/>
      <c r="M737" s="15"/>
      <c r="N737" s="15"/>
      <c r="O737" s="15"/>
      <c r="P737" s="15"/>
      <c r="Q737" s="15"/>
      <c r="T737" s="255"/>
      <c r="U737" s="255"/>
      <c r="V737" s="255"/>
      <c r="W737" s="255"/>
      <c r="X737" s="255"/>
      <c r="Y737" s="46"/>
      <c r="Z737" s="567"/>
    </row>
    <row r="738" spans="1:41" ht="15.75" customHeight="1">
      <c r="B738" s="329" t="s">
        <v>557</v>
      </c>
      <c r="C738" s="330"/>
      <c r="D738" s="331"/>
      <c r="E738" s="332"/>
      <c r="F738" s="332"/>
      <c r="G738" s="332"/>
      <c r="H738" s="333" t="str">
        <f>H11</f>
        <v>...</v>
      </c>
      <c r="I738" s="332"/>
      <c r="J738" s="333"/>
      <c r="K738" s="333"/>
      <c r="L738" s="334"/>
      <c r="M738" s="15"/>
      <c r="N738" s="15"/>
      <c r="O738" s="15"/>
      <c r="P738" s="15"/>
      <c r="Q738" s="15"/>
      <c r="T738" s="255"/>
      <c r="U738" s="255"/>
      <c r="V738" s="255"/>
      <c r="W738" s="255"/>
      <c r="X738" s="255"/>
      <c r="Y738" s="46"/>
      <c r="Z738" s="567"/>
    </row>
    <row r="739" spans="1:41" s="30" customFormat="1" ht="15.6" customHeight="1">
      <c r="A739" s="1"/>
      <c r="B739" s="329"/>
      <c r="C739" s="330"/>
      <c r="D739" s="331"/>
      <c r="E739" s="332"/>
      <c r="F739" s="332"/>
      <c r="G739" s="332"/>
      <c r="H739" s="333"/>
      <c r="I739" s="332"/>
      <c r="J739" s="333"/>
      <c r="K739" s="333"/>
      <c r="L739" s="334"/>
      <c r="M739" s="15"/>
      <c r="N739" s="15"/>
      <c r="O739" s="15"/>
      <c r="P739" s="15"/>
      <c r="Q739" s="15"/>
      <c r="R739" s="51"/>
      <c r="S739" s="10"/>
      <c r="T739" s="255"/>
      <c r="U739" s="255"/>
      <c r="V739" s="255"/>
      <c r="W739" s="255"/>
      <c r="X739" s="255"/>
      <c r="Y739" s="46"/>
      <c r="Z739" s="567"/>
      <c r="AA739" s="366"/>
      <c r="AB739" s="14"/>
      <c r="AC739" s="15"/>
      <c r="AD739" s="16"/>
      <c r="AE739" s="16"/>
      <c r="AF739" s="15"/>
      <c r="AG739" s="15"/>
      <c r="AH739" s="15"/>
      <c r="AI739" s="15"/>
      <c r="AJ739" s="144"/>
      <c r="AK739" s="144"/>
      <c r="AL739" s="51"/>
      <c r="AM739" s="19"/>
    </row>
    <row r="740" spans="1:41" s="30" customFormat="1" ht="15.6" customHeight="1">
      <c r="A740" s="1"/>
      <c r="B740" s="329" t="s">
        <v>558</v>
      </c>
      <c r="C740" s="330"/>
      <c r="D740" s="331"/>
      <c r="E740" s="332"/>
      <c r="F740" s="332"/>
      <c r="G740" s="332"/>
      <c r="H740" s="333" t="str">
        <f>H13</f>
        <v>...</v>
      </c>
      <c r="I740" s="332"/>
      <c r="J740" s="333"/>
      <c r="K740" s="333"/>
      <c r="L740" s="334"/>
      <c r="M740" s="15"/>
      <c r="N740" s="15"/>
      <c r="O740" s="15"/>
      <c r="P740" s="15"/>
      <c r="Q740" s="15"/>
      <c r="R740" s="51"/>
      <c r="S740" s="10"/>
      <c r="T740" s="255"/>
      <c r="U740" s="255"/>
      <c r="V740" s="255"/>
      <c r="W740" s="255"/>
      <c r="X740" s="255"/>
      <c r="Y740" s="46"/>
      <c r="Z740" s="567"/>
      <c r="AA740" s="366"/>
      <c r="AB740" s="14"/>
      <c r="AC740" s="15"/>
      <c r="AD740" s="16"/>
      <c r="AE740" s="16"/>
      <c r="AF740" s="15"/>
      <c r="AG740" s="15"/>
      <c r="AH740" s="15"/>
      <c r="AI740" s="15"/>
      <c r="AJ740" s="15"/>
      <c r="AK740" s="144"/>
      <c r="AL740" s="51"/>
      <c r="AM740" s="19"/>
    </row>
    <row r="741" spans="1:41" ht="15.6" customHeight="1">
      <c r="B741" s="329"/>
      <c r="C741" s="330"/>
      <c r="D741" s="331"/>
      <c r="E741" s="332"/>
      <c r="F741" s="332"/>
      <c r="G741" s="332"/>
      <c r="H741" s="333"/>
      <c r="I741" s="332"/>
      <c r="J741" s="333"/>
      <c r="K741" s="333"/>
      <c r="L741" s="334"/>
      <c r="M741" s="15"/>
      <c r="N741" s="15"/>
      <c r="O741" s="15"/>
      <c r="P741" s="15"/>
      <c r="Q741" s="15"/>
      <c r="T741" s="255"/>
      <c r="U741" s="255"/>
      <c r="V741" s="255"/>
      <c r="W741" s="255"/>
      <c r="X741" s="255"/>
      <c r="Y741" s="46"/>
      <c r="Z741" s="567"/>
      <c r="AJ741" s="15"/>
      <c r="AM741" s="48"/>
    </row>
    <row r="742" spans="1:41" ht="48" customHeight="1">
      <c r="B742" s="329" t="s">
        <v>559</v>
      </c>
      <c r="C742" s="330"/>
      <c r="D742" s="331"/>
      <c r="E742" s="332"/>
      <c r="F742" s="332"/>
      <c r="G742" s="332"/>
      <c r="H742" s="333" t="str">
        <f>H15</f>
        <v>...</v>
      </c>
      <c r="I742" s="332"/>
      <c r="J742" s="333"/>
      <c r="K742" s="333"/>
      <c r="L742" s="334"/>
      <c r="M742" s="15"/>
      <c r="N742" s="15"/>
      <c r="O742" s="15"/>
      <c r="P742" s="15"/>
      <c r="Q742" s="15"/>
      <c r="T742" s="255"/>
      <c r="U742" s="255"/>
      <c r="V742" s="255"/>
      <c r="W742" s="255"/>
      <c r="X742" s="255"/>
      <c r="Y742" s="46"/>
      <c r="Z742" s="567"/>
      <c r="AJ742" s="15"/>
      <c r="AK742" s="15"/>
      <c r="AL742" s="15"/>
      <c r="AM742" s="15"/>
    </row>
    <row r="743" spans="1:41" ht="15.75" customHeight="1">
      <c r="C743" s="152"/>
      <c r="D743" s="15"/>
      <c r="E743" s="15"/>
      <c r="G743" s="15"/>
      <c r="H743" s="157"/>
      <c r="I743" s="157"/>
      <c r="J743" s="328"/>
      <c r="K743" s="18"/>
      <c r="L743" s="18"/>
      <c r="M743" s="15"/>
      <c r="N743" s="15"/>
      <c r="O743" s="15"/>
      <c r="P743" s="15"/>
      <c r="Q743" s="15"/>
      <c r="T743" s="255"/>
      <c r="U743" s="255"/>
      <c r="V743" s="255"/>
      <c r="W743" s="255"/>
      <c r="X743" s="255"/>
      <c r="Y743" s="46"/>
      <c r="Z743" s="567"/>
      <c r="AJ743" s="15"/>
      <c r="AK743" s="15"/>
      <c r="AL743" s="15"/>
      <c r="AM743" s="15"/>
    </row>
    <row r="744" spans="1:41" ht="15.75" customHeight="1">
      <c r="C744" s="152"/>
      <c r="D744" s="15"/>
      <c r="E744" s="15"/>
      <c r="G744" s="15"/>
      <c r="H744" s="157"/>
      <c r="I744" s="157"/>
      <c r="J744" s="328" t="s">
        <v>1</v>
      </c>
      <c r="K744" s="18"/>
      <c r="L744" s="18"/>
      <c r="M744" s="15"/>
      <c r="N744" s="15"/>
      <c r="O744" s="15"/>
      <c r="P744" s="15"/>
      <c r="Q744" s="15"/>
      <c r="T744" s="255"/>
      <c r="U744" s="255"/>
      <c r="V744" s="255"/>
      <c r="W744" s="255"/>
      <c r="X744" s="255"/>
      <c r="Y744" s="46"/>
      <c r="Z744" s="567"/>
      <c r="AJ744" s="15"/>
      <c r="AK744" s="15"/>
      <c r="AL744" s="15"/>
      <c r="AM744" s="15"/>
    </row>
    <row r="745" spans="1:41" ht="39" customHeight="1">
      <c r="C745" s="152"/>
      <c r="D745" s="15"/>
      <c r="E745" s="15"/>
      <c r="G745" s="336"/>
      <c r="H745" s="336"/>
      <c r="I745" s="336"/>
      <c r="J745" s="335"/>
      <c r="K745" s="406" t="s">
        <v>581</v>
      </c>
      <c r="L745" s="406" t="s">
        <v>580</v>
      </c>
      <c r="M745" s="407" t="s">
        <v>72</v>
      </c>
      <c r="N745" s="406" t="s">
        <v>568</v>
      </c>
      <c r="O745" s="406" t="s">
        <v>570</v>
      </c>
      <c r="P745" s="406" t="s">
        <v>569</v>
      </c>
      <c r="Q745" s="406" t="s">
        <v>709</v>
      </c>
      <c r="T745" s="255"/>
      <c r="U745" s="255"/>
      <c r="V745" s="255"/>
      <c r="W745" s="255"/>
      <c r="X745" s="255"/>
      <c r="Y745" s="46"/>
      <c r="Z745" s="567"/>
      <c r="AJ745" s="15"/>
      <c r="AK745" s="15"/>
      <c r="AL745" s="15"/>
      <c r="AM745" s="15"/>
    </row>
    <row r="746" spans="1:41" ht="15.75" customHeight="1">
      <c r="A746" s="66" t="s">
        <v>30</v>
      </c>
      <c r="B746" s="24" t="str">
        <f>B63</f>
        <v>DREHBUCH UND RECHTE</v>
      </c>
      <c r="C746" s="146"/>
      <c r="D746" s="24"/>
      <c r="E746" s="24"/>
      <c r="F746" s="24"/>
      <c r="G746" s="337"/>
      <c r="H746" s="337"/>
      <c r="I746" s="337"/>
      <c r="J746" s="338"/>
      <c r="K746" s="339">
        <f>SUM(K747:K755)</f>
        <v>0</v>
      </c>
      <c r="L746" s="339">
        <f t="shared" ref="L746:M746" si="251">SUM(L747:L755)</f>
        <v>0</v>
      </c>
      <c r="M746" s="339">
        <f t="shared" si="251"/>
        <v>0</v>
      </c>
      <c r="N746" s="339">
        <f t="shared" ref="N746:P746" si="252">SUM(N747:N755)</f>
        <v>0</v>
      </c>
      <c r="O746" s="339">
        <f t="shared" si="252"/>
        <v>0</v>
      </c>
      <c r="P746" s="339">
        <f t="shared" si="252"/>
        <v>0</v>
      </c>
      <c r="Q746" s="339">
        <f>SUM(Q747:Q755)</f>
        <v>0</v>
      </c>
      <c r="T746" s="255"/>
      <c r="U746" s="255"/>
      <c r="V746" s="255"/>
      <c r="W746" s="255"/>
      <c r="X746" s="255"/>
      <c r="Y746" s="46"/>
      <c r="Z746" s="567"/>
      <c r="AJ746" s="15"/>
      <c r="AK746" s="15"/>
      <c r="AL746" s="15"/>
      <c r="AM746" s="15"/>
    </row>
    <row r="747" spans="1:41" ht="15.75" customHeight="1">
      <c r="C747" s="152"/>
      <c r="D747" s="15"/>
      <c r="E747" s="15"/>
      <c r="G747" s="15"/>
      <c r="H747" s="15"/>
      <c r="I747" s="15"/>
      <c r="J747" s="340"/>
      <c r="K747" s="341"/>
      <c r="L747" s="341"/>
      <c r="M747" s="341"/>
      <c r="N747" s="341"/>
      <c r="O747" s="341"/>
      <c r="P747" s="341"/>
      <c r="Q747" s="341"/>
      <c r="T747" s="255"/>
      <c r="U747" s="255"/>
      <c r="V747" s="255"/>
      <c r="W747" s="255"/>
      <c r="X747" s="255"/>
      <c r="Y747" s="46"/>
      <c r="Z747" s="567"/>
      <c r="AJ747" s="15"/>
      <c r="AK747" s="15"/>
      <c r="AL747" s="15"/>
      <c r="AM747" s="15"/>
    </row>
    <row r="748" spans="1:41" ht="15.75" customHeight="1">
      <c r="A748" s="1">
        <v>1.1000000000000001</v>
      </c>
      <c r="B748" s="342" t="s">
        <v>24</v>
      </c>
      <c r="C748" s="332"/>
      <c r="D748" s="332"/>
      <c r="E748" s="332"/>
      <c r="F748" s="332"/>
      <c r="G748" s="332"/>
      <c r="H748" s="332"/>
      <c r="I748" s="332"/>
      <c r="J748" s="343"/>
      <c r="K748" s="344">
        <f>K64</f>
        <v>0</v>
      </c>
      <c r="L748" s="344">
        <f>L64</f>
        <v>0</v>
      </c>
      <c r="M748" s="344">
        <f>K748+L748</f>
        <v>0</v>
      </c>
      <c r="N748" s="344">
        <f>N64</f>
        <v>0</v>
      </c>
      <c r="O748" s="344">
        <f>O64</f>
        <v>0</v>
      </c>
      <c r="P748" s="344">
        <f>P64</f>
        <v>0</v>
      </c>
      <c r="Q748" s="344">
        <f>Q64</f>
        <v>0</v>
      </c>
      <c r="T748" s="255"/>
      <c r="U748" s="255"/>
      <c r="V748" s="255"/>
      <c r="W748" s="255"/>
      <c r="X748" s="255"/>
      <c r="Y748" s="46"/>
      <c r="Z748" s="567"/>
      <c r="AJ748" s="15"/>
      <c r="AK748" s="15"/>
      <c r="AL748" s="15"/>
      <c r="AM748" s="15"/>
    </row>
    <row r="749" spans="1:41" s="30" customFormat="1" ht="15.75" customHeight="1">
      <c r="A749" s="1">
        <v>1.2</v>
      </c>
      <c r="B749" s="342" t="s">
        <v>481</v>
      </c>
      <c r="C749" s="332"/>
      <c r="D749" s="332"/>
      <c r="E749" s="332"/>
      <c r="F749" s="332"/>
      <c r="G749" s="332"/>
      <c r="H749" s="332"/>
      <c r="I749" s="332"/>
      <c r="J749" s="343"/>
      <c r="K749" s="344">
        <f>K73</f>
        <v>0</v>
      </c>
      <c r="L749" s="344">
        <f>L73</f>
        <v>0</v>
      </c>
      <c r="M749" s="344">
        <f t="shared" ref="M749:M754" si="253">K749+L749</f>
        <v>0</v>
      </c>
      <c r="N749" s="344">
        <f>N73</f>
        <v>0</v>
      </c>
      <c r="O749" s="344">
        <f>O73</f>
        <v>0</v>
      </c>
      <c r="P749" s="344">
        <f>P73</f>
        <v>0</v>
      </c>
      <c r="Q749" s="344">
        <f>Q73</f>
        <v>0</v>
      </c>
      <c r="R749" s="51"/>
      <c r="S749" s="10"/>
      <c r="T749" s="255"/>
      <c r="U749" s="255"/>
      <c r="V749" s="255"/>
      <c r="W749" s="255"/>
      <c r="X749" s="255"/>
      <c r="Y749" s="46"/>
      <c r="Z749" s="567"/>
      <c r="AA749" s="366"/>
      <c r="AB749" s="14"/>
      <c r="AC749" s="15"/>
      <c r="AD749" s="16"/>
      <c r="AE749" s="16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</row>
    <row r="750" spans="1:41" ht="15.75" customHeight="1">
      <c r="A750" s="1">
        <v>1.3</v>
      </c>
      <c r="B750" s="342" t="s">
        <v>482</v>
      </c>
      <c r="C750" s="332"/>
      <c r="D750" s="332"/>
      <c r="E750" s="332"/>
      <c r="F750" s="332"/>
      <c r="G750" s="332"/>
      <c r="H750" s="332"/>
      <c r="I750" s="332"/>
      <c r="J750" s="343"/>
      <c r="K750" s="344">
        <f>K79</f>
        <v>0</v>
      </c>
      <c r="L750" s="344">
        <f>L79</f>
        <v>0</v>
      </c>
      <c r="M750" s="344">
        <f t="shared" si="253"/>
        <v>0</v>
      </c>
      <c r="N750" s="344">
        <f>N79</f>
        <v>0</v>
      </c>
      <c r="O750" s="344">
        <f>O79</f>
        <v>0</v>
      </c>
      <c r="P750" s="344">
        <f>P79</f>
        <v>0</v>
      </c>
      <c r="Q750" s="344">
        <f>Q79</f>
        <v>0</v>
      </c>
      <c r="T750" s="255"/>
      <c r="U750" s="255"/>
      <c r="V750" s="255"/>
      <c r="W750" s="255"/>
      <c r="X750" s="255"/>
      <c r="Y750" s="46"/>
      <c r="Z750" s="567"/>
      <c r="AJ750" s="15"/>
      <c r="AK750" s="15"/>
      <c r="AL750" s="15"/>
      <c r="AM750" s="15"/>
    </row>
    <row r="751" spans="1:41" ht="15.75" customHeight="1">
      <c r="A751" s="1">
        <v>1.4</v>
      </c>
      <c r="B751" s="342" t="s">
        <v>483</v>
      </c>
      <c r="C751" s="332"/>
      <c r="D751" s="332"/>
      <c r="E751" s="332"/>
      <c r="F751" s="332"/>
      <c r="G751" s="332"/>
      <c r="H751" s="332"/>
      <c r="I751" s="332"/>
      <c r="J751" s="343"/>
      <c r="K751" s="344">
        <f>K85</f>
        <v>0</v>
      </c>
      <c r="L751" s="344">
        <f>L85</f>
        <v>0</v>
      </c>
      <c r="M751" s="344">
        <f t="shared" si="253"/>
        <v>0</v>
      </c>
      <c r="N751" s="344">
        <f>N85</f>
        <v>0</v>
      </c>
      <c r="O751" s="344">
        <f>O85</f>
        <v>0</v>
      </c>
      <c r="P751" s="344">
        <f>P85</f>
        <v>0</v>
      </c>
      <c r="Q751" s="344">
        <f>Q85</f>
        <v>0</v>
      </c>
      <c r="T751" s="255"/>
      <c r="U751" s="255"/>
      <c r="V751" s="255"/>
      <c r="W751" s="255"/>
      <c r="X751" s="255"/>
      <c r="Y751" s="46"/>
      <c r="Z751" s="567"/>
      <c r="AJ751" s="15"/>
      <c r="AK751" s="15"/>
      <c r="AL751" s="15"/>
      <c r="AM751" s="15"/>
    </row>
    <row r="752" spans="1:41" ht="15.75" customHeight="1">
      <c r="A752" s="1">
        <v>1.5</v>
      </c>
      <c r="B752" s="342" t="s">
        <v>484</v>
      </c>
      <c r="C752" s="332"/>
      <c r="D752" s="332"/>
      <c r="E752" s="332"/>
      <c r="F752" s="332"/>
      <c r="G752" s="332"/>
      <c r="H752" s="332"/>
      <c r="I752" s="332"/>
      <c r="J752" s="343"/>
      <c r="K752" s="344">
        <f>K91</f>
        <v>0</v>
      </c>
      <c r="L752" s="344">
        <f>L91</f>
        <v>0</v>
      </c>
      <c r="M752" s="344">
        <f t="shared" si="253"/>
        <v>0</v>
      </c>
      <c r="N752" s="344">
        <f>N91</f>
        <v>0</v>
      </c>
      <c r="O752" s="344">
        <f>O91</f>
        <v>0</v>
      </c>
      <c r="P752" s="344">
        <f>P91</f>
        <v>0</v>
      </c>
      <c r="Q752" s="344">
        <f>Q91</f>
        <v>0</v>
      </c>
      <c r="T752" s="255"/>
      <c r="U752" s="255"/>
      <c r="V752" s="255"/>
      <c r="W752" s="255"/>
      <c r="X752" s="255"/>
      <c r="Y752" s="46"/>
      <c r="Z752" s="567"/>
      <c r="AJ752" s="15"/>
      <c r="AK752" s="15"/>
      <c r="AL752" s="15"/>
      <c r="AM752" s="15"/>
    </row>
    <row r="753" spans="1:40" ht="15.75" customHeight="1">
      <c r="A753" s="1">
        <v>1.6</v>
      </c>
      <c r="B753" s="342" t="s">
        <v>560</v>
      </c>
      <c r="C753" s="332"/>
      <c r="D753" s="332"/>
      <c r="E753" s="332"/>
      <c r="F753" s="332"/>
      <c r="G753" s="332"/>
      <c r="H753" s="332"/>
      <c r="I753" s="332"/>
      <c r="J753" s="343"/>
      <c r="K753" s="344">
        <f>K99</f>
        <v>0</v>
      </c>
      <c r="L753" s="344">
        <f>L99</f>
        <v>0</v>
      </c>
      <c r="M753" s="344">
        <f t="shared" si="253"/>
        <v>0</v>
      </c>
      <c r="N753" s="344">
        <f>N99</f>
        <v>0</v>
      </c>
      <c r="O753" s="344">
        <f>O99</f>
        <v>0</v>
      </c>
      <c r="P753" s="344">
        <f>P99</f>
        <v>0</v>
      </c>
      <c r="Q753" s="344">
        <f>Q99</f>
        <v>0</v>
      </c>
      <c r="T753" s="255"/>
      <c r="U753" s="255"/>
      <c r="V753" s="255"/>
      <c r="W753" s="255"/>
      <c r="X753" s="255"/>
      <c r="Y753" s="46"/>
      <c r="Z753" s="567"/>
      <c r="AJ753" s="15"/>
      <c r="AK753" s="15"/>
      <c r="AL753" s="15"/>
      <c r="AM753" s="15"/>
    </row>
    <row r="754" spans="1:40" ht="15.75" customHeight="1">
      <c r="A754" s="1">
        <v>1.7</v>
      </c>
      <c r="B754" s="342" t="s">
        <v>485</v>
      </c>
      <c r="C754" s="332"/>
      <c r="D754" s="332"/>
      <c r="E754" s="332"/>
      <c r="F754" s="332"/>
      <c r="G754" s="332"/>
      <c r="H754" s="332"/>
      <c r="I754" s="332"/>
      <c r="J754" s="343"/>
      <c r="K754" s="344">
        <f>K104</f>
        <v>0</v>
      </c>
      <c r="L754" s="344">
        <f>L104</f>
        <v>0</v>
      </c>
      <c r="M754" s="344">
        <f t="shared" si="253"/>
        <v>0</v>
      </c>
      <c r="N754" s="344">
        <f>N104</f>
        <v>0</v>
      </c>
      <c r="O754" s="344">
        <f>O104</f>
        <v>0</v>
      </c>
      <c r="P754" s="344">
        <f>P104</f>
        <v>0</v>
      </c>
      <c r="Q754" s="344">
        <f>Q104</f>
        <v>0</v>
      </c>
      <c r="T754" s="255"/>
      <c r="U754" s="255"/>
      <c r="V754" s="255"/>
      <c r="W754" s="255"/>
      <c r="X754" s="255"/>
      <c r="Y754" s="46"/>
      <c r="Z754" s="567"/>
      <c r="AJ754" s="15"/>
      <c r="AK754" s="15"/>
      <c r="AL754" s="15"/>
      <c r="AM754" s="15"/>
    </row>
    <row r="755" spans="1:40" ht="15.75" customHeight="1">
      <c r="B755" s="257"/>
      <c r="C755" s="152"/>
      <c r="D755" s="15"/>
      <c r="E755" s="15"/>
      <c r="G755" s="15"/>
      <c r="H755" s="15"/>
      <c r="I755" s="15"/>
      <c r="J755" s="340"/>
      <c r="K755" s="341"/>
      <c r="L755" s="341"/>
      <c r="M755" s="341"/>
      <c r="N755" s="341"/>
      <c r="O755" s="341"/>
      <c r="P755" s="341"/>
      <c r="Q755" s="341"/>
      <c r="T755" s="255"/>
      <c r="U755" s="255"/>
      <c r="V755" s="255"/>
      <c r="W755" s="255"/>
      <c r="X755" s="255"/>
      <c r="Y755" s="46"/>
      <c r="Z755" s="567"/>
      <c r="AJ755" s="15"/>
      <c r="AK755" s="15"/>
      <c r="AL755" s="15"/>
      <c r="AM755" s="15"/>
    </row>
    <row r="756" spans="1:40" ht="15.75" customHeight="1">
      <c r="A756" s="66" t="s">
        <v>18</v>
      </c>
      <c r="B756" s="311" t="s">
        <v>486</v>
      </c>
      <c r="C756" s="146"/>
      <c r="D756" s="24"/>
      <c r="E756" s="24"/>
      <c r="F756" s="24"/>
      <c r="G756" s="24"/>
      <c r="H756" s="24"/>
      <c r="I756" s="24"/>
      <c r="J756" s="345"/>
      <c r="K756" s="339">
        <f>SUM(K757:K763)</f>
        <v>0</v>
      </c>
      <c r="L756" s="339">
        <f t="shared" ref="L756:M756" si="254">SUM(L757:L763)</f>
        <v>0</v>
      </c>
      <c r="M756" s="339">
        <f t="shared" si="254"/>
        <v>0</v>
      </c>
      <c r="N756" s="339">
        <f t="shared" ref="N756:P756" si="255">SUM(N757:N763)</f>
        <v>0</v>
      </c>
      <c r="O756" s="339">
        <f t="shared" si="255"/>
        <v>0</v>
      </c>
      <c r="P756" s="339">
        <f t="shared" si="255"/>
        <v>0</v>
      </c>
      <c r="Q756" s="339">
        <f>SUM(Q757:Q763)</f>
        <v>0</v>
      </c>
      <c r="T756" s="255"/>
      <c r="U756" s="255"/>
      <c r="V756" s="255"/>
      <c r="W756" s="255"/>
      <c r="X756" s="255"/>
      <c r="Y756" s="46"/>
      <c r="Z756" s="567"/>
      <c r="AJ756" s="15"/>
      <c r="AK756" s="15"/>
      <c r="AL756" s="15"/>
      <c r="AM756" s="15"/>
    </row>
    <row r="757" spans="1:40" ht="15.75" customHeight="1">
      <c r="B757" s="257"/>
      <c r="C757" s="152"/>
      <c r="D757" s="15"/>
      <c r="E757" s="15"/>
      <c r="G757" s="15"/>
      <c r="H757" s="15"/>
      <c r="I757" s="15"/>
      <c r="J757" s="346"/>
      <c r="K757" s="341"/>
      <c r="L757" s="341"/>
      <c r="M757" s="341"/>
      <c r="N757" s="341"/>
      <c r="O757" s="341"/>
      <c r="P757" s="341"/>
      <c r="Q757" s="341"/>
      <c r="T757" s="255"/>
      <c r="U757" s="255"/>
      <c r="V757" s="255"/>
      <c r="W757" s="255"/>
      <c r="X757" s="255"/>
      <c r="Y757" s="46"/>
      <c r="Z757" s="567"/>
      <c r="AJ757" s="15"/>
      <c r="AK757" s="15"/>
      <c r="AL757" s="15"/>
      <c r="AM757" s="15"/>
    </row>
    <row r="758" spans="1:40" ht="15.75" customHeight="1">
      <c r="A758" s="1">
        <v>2.1</v>
      </c>
      <c r="B758" s="342" t="s">
        <v>616</v>
      </c>
      <c r="C758" s="332"/>
      <c r="D758" s="332"/>
      <c r="E758" s="332"/>
      <c r="F758" s="332"/>
      <c r="G758" s="332"/>
      <c r="H758" s="332"/>
      <c r="I758" s="332"/>
      <c r="J758" s="347"/>
      <c r="K758" s="344">
        <f>K116</f>
        <v>0</v>
      </c>
      <c r="L758" s="344">
        <f>L116</f>
        <v>0</v>
      </c>
      <c r="M758" s="344">
        <f t="shared" ref="M758:M762" si="256">K758+L758</f>
        <v>0</v>
      </c>
      <c r="N758" s="344">
        <f>N116</f>
        <v>0</v>
      </c>
      <c r="O758" s="344">
        <f>O116</f>
        <v>0</v>
      </c>
      <c r="P758" s="344">
        <f>P116</f>
        <v>0</v>
      </c>
      <c r="Q758" s="344">
        <f>Q116</f>
        <v>0</v>
      </c>
      <c r="T758" s="255"/>
      <c r="U758" s="255"/>
      <c r="V758" s="255"/>
      <c r="W758" s="255"/>
      <c r="X758" s="255"/>
      <c r="Z758" s="567"/>
      <c r="AJ758" s="15"/>
      <c r="AK758" s="15"/>
      <c r="AL758" s="15"/>
      <c r="AM758" s="15"/>
    </row>
    <row r="759" spans="1:40" ht="15.75" customHeight="1">
      <c r="A759" s="1">
        <v>2.2000000000000002</v>
      </c>
      <c r="B759" s="342" t="s">
        <v>55</v>
      </c>
      <c r="C759" s="332"/>
      <c r="D759" s="332"/>
      <c r="E759" s="332"/>
      <c r="F759" s="332"/>
      <c r="G759" s="332"/>
      <c r="H759" s="332"/>
      <c r="I759" s="332"/>
      <c r="J759" s="347"/>
      <c r="K759" s="344">
        <f>K122</f>
        <v>0</v>
      </c>
      <c r="L759" s="344">
        <f>L122</f>
        <v>0</v>
      </c>
      <c r="M759" s="344">
        <f t="shared" si="256"/>
        <v>0</v>
      </c>
      <c r="N759" s="344">
        <f>N122</f>
        <v>0</v>
      </c>
      <c r="O759" s="344">
        <f>O122</f>
        <v>0</v>
      </c>
      <c r="P759" s="344">
        <f>P122</f>
        <v>0</v>
      </c>
      <c r="Q759" s="344">
        <f>Q122</f>
        <v>0</v>
      </c>
      <c r="R759" s="18"/>
      <c r="T759" s="255"/>
      <c r="U759" s="255"/>
      <c r="V759" s="255"/>
      <c r="W759" s="255"/>
      <c r="X759" s="255"/>
      <c r="Z759" s="567"/>
      <c r="AJ759" s="15"/>
      <c r="AK759" s="15"/>
      <c r="AL759" s="15"/>
      <c r="AM759" s="15"/>
    </row>
    <row r="760" spans="1:40" ht="15.75" customHeight="1">
      <c r="A760" s="1">
        <v>2.2999999999999998</v>
      </c>
      <c r="B760" s="342" t="s">
        <v>487</v>
      </c>
      <c r="C760" s="332"/>
      <c r="D760" s="332"/>
      <c r="E760" s="332"/>
      <c r="F760" s="332"/>
      <c r="G760" s="332"/>
      <c r="H760" s="332"/>
      <c r="I760" s="332"/>
      <c r="J760" s="347"/>
      <c r="K760" s="344">
        <f>K127+K146+K166+K182+K200+K219</f>
        <v>0</v>
      </c>
      <c r="L760" s="344">
        <f>L127+L146+L166+L182+L200+L219</f>
        <v>0</v>
      </c>
      <c r="M760" s="344">
        <f t="shared" si="256"/>
        <v>0</v>
      </c>
      <c r="N760" s="344">
        <f>N127+N146+N166+N182+N200+N219</f>
        <v>0</v>
      </c>
      <c r="O760" s="344">
        <f>O127+O146+O166+O182+O200+O219</f>
        <v>0</v>
      </c>
      <c r="P760" s="344">
        <f>P127+P146+P166+P182+P200+P219</f>
        <v>0</v>
      </c>
      <c r="Q760" s="344">
        <f>Q127+Q146+Q166+Q182+Q200+Q219</f>
        <v>0</v>
      </c>
      <c r="T760" s="255"/>
      <c r="U760" s="255"/>
      <c r="V760" s="255"/>
      <c r="W760" s="255"/>
      <c r="X760" s="255"/>
      <c r="Z760" s="567"/>
      <c r="AJ760" s="15"/>
      <c r="AK760" s="15"/>
      <c r="AL760" s="15"/>
      <c r="AM760" s="15"/>
    </row>
    <row r="761" spans="1:40" ht="15.75" customHeight="1">
      <c r="A761" s="1">
        <v>2.4</v>
      </c>
      <c r="B761" s="342" t="s">
        <v>488</v>
      </c>
      <c r="C761" s="332"/>
      <c r="D761" s="332"/>
      <c r="E761" s="332"/>
      <c r="F761" s="332"/>
      <c r="G761" s="331"/>
      <c r="H761" s="331"/>
      <c r="I761" s="331"/>
      <c r="J761" s="347"/>
      <c r="K761" s="344">
        <f>K229+K249+K261+K278</f>
        <v>0</v>
      </c>
      <c r="L761" s="344">
        <f>L229+L249+L261+L278</f>
        <v>0</v>
      </c>
      <c r="M761" s="344">
        <f t="shared" si="256"/>
        <v>0</v>
      </c>
      <c r="N761" s="344">
        <f>N229+N249+N261+N278</f>
        <v>0</v>
      </c>
      <c r="O761" s="344">
        <f>O229+O249+O261+O278</f>
        <v>0</v>
      </c>
      <c r="P761" s="344">
        <f>P229+P249+P261+P278</f>
        <v>0</v>
      </c>
      <c r="Q761" s="344">
        <f>Q229+Q249+Q261+Q278</f>
        <v>0</v>
      </c>
      <c r="T761" s="255"/>
      <c r="U761" s="255"/>
      <c r="V761" s="255"/>
      <c r="W761" s="255"/>
      <c r="X761" s="255"/>
      <c r="Z761" s="567"/>
      <c r="AJ761" s="257"/>
      <c r="AK761" s="18"/>
      <c r="AL761" s="19"/>
      <c r="AM761" s="15"/>
      <c r="AN761" s="16"/>
    </row>
    <row r="762" spans="1:40" ht="15.75" customHeight="1">
      <c r="A762" s="1">
        <v>2.5</v>
      </c>
      <c r="B762" s="342" t="s">
        <v>489</v>
      </c>
      <c r="C762" s="332"/>
      <c r="D762" s="332"/>
      <c r="E762" s="332"/>
      <c r="F762" s="332"/>
      <c r="G762" s="331"/>
      <c r="H762" s="331"/>
      <c r="I762" s="331"/>
      <c r="J762" s="347"/>
      <c r="K762" s="344">
        <f>K293+K303+K313+K321</f>
        <v>0</v>
      </c>
      <c r="L762" s="344">
        <f>L293+L303+L313+L321</f>
        <v>0</v>
      </c>
      <c r="M762" s="344">
        <f t="shared" si="256"/>
        <v>0</v>
      </c>
      <c r="N762" s="344">
        <f>N293+N303+N313+N321</f>
        <v>0</v>
      </c>
      <c r="O762" s="344">
        <f>O293+O303+O313+O321</f>
        <v>0</v>
      </c>
      <c r="P762" s="344">
        <f>P293+P303+P313+P321</f>
        <v>0</v>
      </c>
      <c r="Q762" s="344">
        <f>Q293+Q303+Q313+Q321</f>
        <v>0</v>
      </c>
      <c r="T762" s="255"/>
      <c r="U762" s="255"/>
      <c r="V762" s="255"/>
      <c r="W762" s="255"/>
      <c r="X762" s="255"/>
      <c r="Z762" s="567"/>
      <c r="AJ762" s="257"/>
      <c r="AK762" s="18"/>
      <c r="AL762" s="19"/>
      <c r="AM762" s="15"/>
      <c r="AN762" s="16"/>
    </row>
    <row r="763" spans="1:40" ht="15.75" customHeight="1">
      <c r="B763" s="257"/>
      <c r="C763" s="152"/>
      <c r="D763" s="15"/>
      <c r="E763" s="15"/>
      <c r="H763" s="153"/>
      <c r="I763" s="153"/>
      <c r="J763" s="346"/>
      <c r="K763" s="341"/>
      <c r="L763" s="341"/>
      <c r="M763" s="341"/>
      <c r="N763" s="341"/>
      <c r="O763" s="341"/>
      <c r="P763" s="341"/>
      <c r="Q763" s="341"/>
      <c r="T763" s="255"/>
      <c r="U763" s="255"/>
      <c r="V763" s="255"/>
      <c r="W763" s="255"/>
      <c r="X763" s="255"/>
      <c r="Z763" s="567"/>
      <c r="AJ763" s="257"/>
      <c r="AK763" s="18"/>
      <c r="AL763" s="19"/>
      <c r="AM763" s="15"/>
      <c r="AN763" s="16"/>
    </row>
    <row r="764" spans="1:40" ht="15.75" customHeight="1">
      <c r="A764" s="66" t="s">
        <v>14</v>
      </c>
      <c r="B764" s="311" t="s">
        <v>583</v>
      </c>
      <c r="C764" s="146"/>
      <c r="D764" s="24"/>
      <c r="E764" s="24"/>
      <c r="F764" s="24"/>
      <c r="G764" s="148"/>
      <c r="H764" s="148"/>
      <c r="I764" s="148"/>
      <c r="J764" s="345"/>
      <c r="K764" s="339">
        <f>SUM(K765:K770)</f>
        <v>0</v>
      </c>
      <c r="L764" s="339">
        <f t="shared" ref="L764:M764" si="257">SUM(L765:L770)</f>
        <v>0</v>
      </c>
      <c r="M764" s="339">
        <f t="shared" si="257"/>
        <v>0</v>
      </c>
      <c r="N764" s="339">
        <f t="shared" ref="N764:P764" si="258">SUM(N765:N770)</f>
        <v>0</v>
      </c>
      <c r="O764" s="339">
        <f t="shared" si="258"/>
        <v>0</v>
      </c>
      <c r="P764" s="339">
        <f t="shared" si="258"/>
        <v>0</v>
      </c>
      <c r="Q764" s="339">
        <f>SUM(Q765:Q770)</f>
        <v>0</v>
      </c>
      <c r="T764" s="255"/>
      <c r="U764" s="255"/>
      <c r="V764" s="255"/>
      <c r="W764" s="255"/>
      <c r="X764" s="255"/>
      <c r="Z764" s="567"/>
      <c r="AJ764" s="257"/>
      <c r="AK764" s="18"/>
      <c r="AL764" s="19"/>
      <c r="AM764" s="15"/>
      <c r="AN764" s="16"/>
    </row>
    <row r="765" spans="1:40" ht="15.75" customHeight="1">
      <c r="B765" s="257"/>
      <c r="C765" s="152"/>
      <c r="D765" s="15"/>
      <c r="E765" s="15"/>
      <c r="H765" s="153"/>
      <c r="I765" s="153"/>
      <c r="J765" s="346"/>
      <c r="K765" s="341"/>
      <c r="L765" s="341"/>
      <c r="M765" s="341"/>
      <c r="N765" s="341"/>
      <c r="O765" s="341"/>
      <c r="P765" s="350"/>
      <c r="Q765" s="350"/>
      <c r="T765" s="255"/>
      <c r="U765" s="255"/>
      <c r="V765" s="255"/>
      <c r="W765" s="255"/>
      <c r="X765" s="255"/>
      <c r="Z765" s="567"/>
      <c r="AJ765" s="257"/>
      <c r="AK765" s="18"/>
      <c r="AL765" s="19"/>
      <c r="AM765" s="15"/>
      <c r="AN765" s="16"/>
    </row>
    <row r="766" spans="1:40" ht="15.75" customHeight="1">
      <c r="A766" s="1">
        <v>3.1</v>
      </c>
      <c r="B766" s="342" t="s">
        <v>490</v>
      </c>
      <c r="C766" s="332"/>
      <c r="D766" s="332"/>
      <c r="E766" s="332"/>
      <c r="F766" s="332"/>
      <c r="G766" s="331"/>
      <c r="H766" s="331"/>
      <c r="I766" s="331"/>
      <c r="J766" s="348"/>
      <c r="K766" s="349">
        <f>K335</f>
        <v>0</v>
      </c>
      <c r="L766" s="349">
        <f>L335</f>
        <v>0</v>
      </c>
      <c r="M766" s="344">
        <f t="shared" ref="M766:M769" si="259">K766+L766</f>
        <v>0</v>
      </c>
      <c r="N766" s="349">
        <f>N335</f>
        <v>0</v>
      </c>
      <c r="O766" s="349">
        <f>O335</f>
        <v>0</v>
      </c>
      <c r="P766" s="344">
        <f>P335</f>
        <v>0</v>
      </c>
      <c r="Q766" s="344">
        <f>Q335</f>
        <v>0</v>
      </c>
      <c r="T766" s="255"/>
      <c r="U766" s="255"/>
      <c r="V766" s="255"/>
      <c r="W766" s="255"/>
      <c r="X766" s="255"/>
      <c r="Z766" s="567"/>
      <c r="AJ766" s="257"/>
      <c r="AK766" s="18"/>
      <c r="AL766" s="19"/>
      <c r="AM766" s="15"/>
      <c r="AN766" s="16"/>
    </row>
    <row r="767" spans="1:40" ht="15.75" customHeight="1">
      <c r="A767" s="1">
        <v>3.2</v>
      </c>
      <c r="B767" s="342" t="s">
        <v>491</v>
      </c>
      <c r="C767" s="332"/>
      <c r="D767" s="332"/>
      <c r="E767" s="332"/>
      <c r="F767" s="332"/>
      <c r="G767" s="331"/>
      <c r="H767" s="331"/>
      <c r="I767" s="331"/>
      <c r="J767" s="348"/>
      <c r="K767" s="349">
        <f>K349</f>
        <v>0</v>
      </c>
      <c r="L767" s="349">
        <f>L349</f>
        <v>0</v>
      </c>
      <c r="M767" s="344">
        <f t="shared" si="259"/>
        <v>0</v>
      </c>
      <c r="N767" s="349">
        <f>N349</f>
        <v>0</v>
      </c>
      <c r="O767" s="349">
        <f>O349</f>
        <v>0</v>
      </c>
      <c r="P767" s="344">
        <f>P349</f>
        <v>0</v>
      </c>
      <c r="Q767" s="344">
        <f>Q349</f>
        <v>0</v>
      </c>
      <c r="T767" s="255"/>
      <c r="U767" s="255"/>
      <c r="V767" s="255"/>
      <c r="W767" s="255"/>
      <c r="X767" s="255"/>
      <c r="Z767" s="567"/>
      <c r="AJ767" s="257"/>
      <c r="AK767" s="18"/>
      <c r="AL767" s="19"/>
      <c r="AM767" s="15"/>
      <c r="AN767" s="16"/>
    </row>
    <row r="768" spans="1:40" ht="15.75" customHeight="1">
      <c r="A768" s="1">
        <v>3.3</v>
      </c>
      <c r="B768" s="342" t="s">
        <v>561</v>
      </c>
      <c r="C768" s="332"/>
      <c r="D768" s="332"/>
      <c r="E768" s="332"/>
      <c r="F768" s="332"/>
      <c r="G768" s="331"/>
      <c r="H768" s="331"/>
      <c r="I768" s="331"/>
      <c r="J768" s="348"/>
      <c r="K768" s="349">
        <f>K368</f>
        <v>0</v>
      </c>
      <c r="L768" s="349">
        <f>L368</f>
        <v>0</v>
      </c>
      <c r="M768" s="344">
        <f t="shared" si="259"/>
        <v>0</v>
      </c>
      <c r="N768" s="349">
        <f>N368</f>
        <v>0</v>
      </c>
      <c r="O768" s="349">
        <f>O368</f>
        <v>0</v>
      </c>
      <c r="P768" s="344">
        <f>P368</f>
        <v>0</v>
      </c>
      <c r="Q768" s="344">
        <f>Q368</f>
        <v>0</v>
      </c>
      <c r="T768" s="255"/>
      <c r="U768" s="255"/>
      <c r="V768" s="255"/>
      <c r="W768" s="255"/>
      <c r="X768" s="255"/>
      <c r="Z768" s="567"/>
      <c r="AJ768" s="257"/>
      <c r="AK768" s="18"/>
      <c r="AL768" s="19"/>
      <c r="AM768" s="15"/>
      <c r="AN768" s="16"/>
    </row>
    <row r="769" spans="1:39" ht="15.75" customHeight="1">
      <c r="A769" s="1">
        <v>3.4</v>
      </c>
      <c r="B769" s="342" t="s">
        <v>492</v>
      </c>
      <c r="C769" s="332"/>
      <c r="D769" s="332"/>
      <c r="E769" s="332"/>
      <c r="F769" s="332"/>
      <c r="G769" s="331"/>
      <c r="H769" s="331"/>
      <c r="I769" s="331"/>
      <c r="J769" s="348"/>
      <c r="K769" s="349">
        <f>K378</f>
        <v>0</v>
      </c>
      <c r="L769" s="349">
        <f>L378</f>
        <v>0</v>
      </c>
      <c r="M769" s="344">
        <f t="shared" si="259"/>
        <v>0</v>
      </c>
      <c r="N769" s="349">
        <f>N378</f>
        <v>0</v>
      </c>
      <c r="O769" s="349">
        <f>O378</f>
        <v>0</v>
      </c>
      <c r="P769" s="344">
        <f>P378</f>
        <v>0</v>
      </c>
      <c r="Q769" s="344">
        <f>Q378</f>
        <v>0</v>
      </c>
      <c r="T769" s="255"/>
      <c r="U769" s="255"/>
      <c r="V769" s="255"/>
      <c r="W769" s="255"/>
      <c r="X769" s="255"/>
      <c r="Z769" s="567"/>
      <c r="AJ769" s="15"/>
      <c r="AK769" s="15"/>
      <c r="AL769" s="15"/>
      <c r="AM769" s="15"/>
    </row>
    <row r="770" spans="1:39" ht="15.75" customHeight="1">
      <c r="B770" s="257"/>
      <c r="C770" s="152"/>
      <c r="D770" s="15"/>
      <c r="E770" s="15"/>
      <c r="H770" s="153"/>
      <c r="I770" s="153"/>
      <c r="J770" s="346"/>
      <c r="K770" s="341"/>
      <c r="L770" s="341"/>
      <c r="M770" s="341"/>
      <c r="N770" s="341"/>
      <c r="O770" s="341"/>
      <c r="P770" s="552"/>
      <c r="Q770" s="552"/>
      <c r="T770" s="255"/>
      <c r="U770" s="255"/>
      <c r="V770" s="255"/>
      <c r="W770" s="255"/>
      <c r="X770" s="255"/>
      <c r="Z770" s="567"/>
    </row>
    <row r="771" spans="1:39" ht="15.75" customHeight="1">
      <c r="A771" s="66" t="s">
        <v>15</v>
      </c>
      <c r="B771" s="311" t="s">
        <v>493</v>
      </c>
      <c r="C771" s="146"/>
      <c r="D771" s="24"/>
      <c r="E771" s="24"/>
      <c r="F771" s="24"/>
      <c r="G771" s="148"/>
      <c r="H771" s="148"/>
      <c r="I771" s="148"/>
      <c r="J771" s="345">
        <f>SUM(J773:J775)</f>
        <v>0</v>
      </c>
      <c r="K771" s="339">
        <f>SUM(K772:K775)</f>
        <v>0</v>
      </c>
      <c r="L771" s="339">
        <f t="shared" ref="L771:M771" si="260">SUM(L772:L775)</f>
        <v>0</v>
      </c>
      <c r="M771" s="339">
        <f t="shared" si="260"/>
        <v>0</v>
      </c>
      <c r="N771" s="339">
        <f t="shared" ref="N771:P771" si="261">SUM(N772:N775)</f>
        <v>0</v>
      </c>
      <c r="O771" s="339">
        <f t="shared" si="261"/>
        <v>0</v>
      </c>
      <c r="P771" s="339">
        <f t="shared" si="261"/>
        <v>0</v>
      </c>
      <c r="Q771" s="339">
        <f>SUM(Q772:Q775)</f>
        <v>0</v>
      </c>
      <c r="T771" s="255"/>
      <c r="U771" s="255"/>
      <c r="V771" s="255"/>
      <c r="W771" s="255"/>
      <c r="X771" s="255"/>
      <c r="Z771" s="567"/>
    </row>
    <row r="772" spans="1:39" ht="15.75" customHeight="1">
      <c r="B772" s="257"/>
      <c r="C772" s="152"/>
      <c r="D772" s="15"/>
      <c r="E772" s="15"/>
      <c r="H772" s="153"/>
      <c r="I772" s="153"/>
      <c r="J772" s="346"/>
      <c r="K772" s="350"/>
      <c r="L772" s="341"/>
      <c r="M772" s="341"/>
      <c r="N772" s="341"/>
      <c r="O772" s="341"/>
      <c r="P772" s="341"/>
      <c r="Q772" s="341"/>
      <c r="T772" s="255"/>
      <c r="U772" s="255"/>
      <c r="V772" s="255"/>
      <c r="W772" s="255"/>
      <c r="X772" s="255"/>
      <c r="Z772" s="567"/>
    </row>
    <row r="773" spans="1:39" ht="15.75" customHeight="1">
      <c r="A773" s="1">
        <v>4.0999999999999996</v>
      </c>
      <c r="B773" s="351" t="s">
        <v>494</v>
      </c>
      <c r="C773" s="332"/>
      <c r="D773" s="332"/>
      <c r="E773" s="332"/>
      <c r="F773" s="332"/>
      <c r="G773" s="331"/>
      <c r="H773" s="331"/>
      <c r="I773" s="331"/>
      <c r="J773" s="347"/>
      <c r="K773" s="344">
        <f>K386</f>
        <v>0</v>
      </c>
      <c r="L773" s="344">
        <f>L386</f>
        <v>0</v>
      </c>
      <c r="M773" s="352">
        <f t="shared" ref="M773:M774" si="262">K773+L773</f>
        <v>0</v>
      </c>
      <c r="N773" s="344">
        <f>N386</f>
        <v>0</v>
      </c>
      <c r="O773" s="344">
        <f>O386</f>
        <v>0</v>
      </c>
      <c r="P773" s="344">
        <f>P386</f>
        <v>0</v>
      </c>
      <c r="Q773" s="344">
        <f>Q386</f>
        <v>0</v>
      </c>
      <c r="T773" s="255"/>
      <c r="U773" s="255"/>
      <c r="V773" s="255"/>
      <c r="W773" s="255"/>
      <c r="X773" s="255"/>
      <c r="Z773" s="567"/>
    </row>
    <row r="774" spans="1:39" ht="15.75" customHeight="1">
      <c r="A774" s="1">
        <v>4.2</v>
      </c>
      <c r="B774" s="342" t="s">
        <v>495</v>
      </c>
      <c r="C774" s="332"/>
      <c r="D774" s="332"/>
      <c r="E774" s="332"/>
      <c r="F774" s="332"/>
      <c r="G774" s="331"/>
      <c r="H774" s="331"/>
      <c r="I774" s="331"/>
      <c r="J774" s="347">
        <f>M396</f>
        <v>0</v>
      </c>
      <c r="K774" s="344">
        <f>K396</f>
        <v>0</v>
      </c>
      <c r="L774" s="344">
        <f>L396</f>
        <v>0</v>
      </c>
      <c r="M774" s="352">
        <f t="shared" si="262"/>
        <v>0</v>
      </c>
      <c r="N774" s="344">
        <f>N396</f>
        <v>0</v>
      </c>
      <c r="O774" s="344">
        <f>O396</f>
        <v>0</v>
      </c>
      <c r="P774" s="344">
        <f>P396</f>
        <v>0</v>
      </c>
      <c r="Q774" s="344">
        <f>Q396</f>
        <v>0</v>
      </c>
      <c r="T774" s="255"/>
      <c r="U774" s="255"/>
      <c r="V774" s="255"/>
      <c r="W774" s="255"/>
      <c r="X774" s="255"/>
      <c r="Z774" s="567"/>
    </row>
    <row r="775" spans="1:39" ht="15.75" customHeight="1">
      <c r="B775" s="257"/>
      <c r="C775" s="152"/>
      <c r="D775" s="15"/>
      <c r="E775" s="15"/>
      <c r="H775" s="153"/>
      <c r="I775" s="153"/>
      <c r="J775" s="346"/>
      <c r="K775" s="341"/>
      <c r="L775" s="341"/>
      <c r="M775" s="341"/>
      <c r="N775" s="341"/>
      <c r="O775" s="341"/>
      <c r="P775" s="341"/>
      <c r="Q775" s="341"/>
      <c r="T775" s="255"/>
      <c r="U775" s="255"/>
      <c r="V775" s="255"/>
      <c r="W775" s="255"/>
      <c r="X775" s="255"/>
      <c r="Z775" s="567"/>
    </row>
    <row r="776" spans="1:39" ht="15.75" customHeight="1">
      <c r="A776" s="66" t="s">
        <v>3</v>
      </c>
      <c r="B776" s="311" t="s">
        <v>496</v>
      </c>
      <c r="C776" s="146"/>
      <c r="D776" s="24"/>
      <c r="E776" s="24"/>
      <c r="F776" s="24"/>
      <c r="G776" s="148"/>
      <c r="H776" s="148"/>
      <c r="I776" s="148"/>
      <c r="J776" s="345"/>
      <c r="K776" s="339">
        <f>SUM(K778:K784)</f>
        <v>0</v>
      </c>
      <c r="L776" s="339">
        <f t="shared" ref="L776:M776" si="263">SUM(L778:L784)</f>
        <v>0</v>
      </c>
      <c r="M776" s="339">
        <f t="shared" si="263"/>
        <v>0</v>
      </c>
      <c r="N776" s="339">
        <f t="shared" ref="N776:P776" si="264">SUM(N778:N784)</f>
        <v>0</v>
      </c>
      <c r="O776" s="339">
        <f t="shared" si="264"/>
        <v>0</v>
      </c>
      <c r="P776" s="339">
        <f t="shared" si="264"/>
        <v>0</v>
      </c>
      <c r="Q776" s="339">
        <f>SUM(Q778:Q784)</f>
        <v>0</v>
      </c>
      <c r="T776" s="255"/>
      <c r="U776" s="255"/>
      <c r="V776" s="255"/>
      <c r="W776" s="255"/>
      <c r="X776" s="255"/>
      <c r="Z776" s="567"/>
    </row>
    <row r="777" spans="1:39" ht="15.75" customHeight="1">
      <c r="B777" s="257"/>
      <c r="C777" s="152"/>
      <c r="D777" s="15"/>
      <c r="E777" s="15"/>
      <c r="H777" s="153"/>
      <c r="I777" s="153"/>
      <c r="J777" s="346"/>
      <c r="K777" s="341"/>
      <c r="L777" s="341"/>
      <c r="M777" s="341"/>
      <c r="N777" s="341"/>
      <c r="O777" s="341"/>
      <c r="P777" s="341"/>
      <c r="Q777" s="341"/>
      <c r="T777" s="255"/>
      <c r="U777" s="255"/>
      <c r="V777" s="255"/>
      <c r="W777" s="255"/>
      <c r="X777" s="255"/>
      <c r="Z777" s="567"/>
    </row>
    <row r="778" spans="1:39" ht="15.75" customHeight="1">
      <c r="A778" s="1">
        <v>5.0999999999999996</v>
      </c>
      <c r="B778" s="342" t="s">
        <v>497</v>
      </c>
      <c r="C778" s="332"/>
      <c r="D778" s="332"/>
      <c r="E778" s="332"/>
      <c r="F778" s="332"/>
      <c r="G778" s="331"/>
      <c r="H778" s="331"/>
      <c r="I778" s="331"/>
      <c r="J778" s="347"/>
      <c r="K778" s="344">
        <f>K406</f>
        <v>0</v>
      </c>
      <c r="L778" s="344">
        <f>L406</f>
        <v>0</v>
      </c>
      <c r="M778" s="344">
        <f>K778+L778</f>
        <v>0</v>
      </c>
      <c r="N778" s="344">
        <f>N406</f>
        <v>0</v>
      </c>
      <c r="O778" s="344">
        <f>O406</f>
        <v>0</v>
      </c>
      <c r="P778" s="344">
        <f>P406</f>
        <v>0</v>
      </c>
      <c r="Q778" s="344">
        <f>Q406</f>
        <v>0</v>
      </c>
      <c r="T778" s="255"/>
      <c r="U778" s="255"/>
      <c r="V778" s="255"/>
      <c r="W778" s="255"/>
      <c r="X778" s="255"/>
      <c r="Z778" s="567"/>
    </row>
    <row r="779" spans="1:39" ht="15.75" customHeight="1">
      <c r="A779" s="1">
        <v>5.2</v>
      </c>
      <c r="B779" s="342" t="s">
        <v>498</v>
      </c>
      <c r="C779" s="332"/>
      <c r="D779" s="332"/>
      <c r="E779" s="332"/>
      <c r="F779" s="332"/>
      <c r="G779" s="331"/>
      <c r="H779" s="331"/>
      <c r="I779" s="331"/>
      <c r="J779" s="347"/>
      <c r="K779" s="344">
        <f>K415</f>
        <v>0</v>
      </c>
      <c r="L779" s="344">
        <f>L415</f>
        <v>0</v>
      </c>
      <c r="M779" s="344">
        <f t="shared" ref="M779:M784" si="265">K779+L779</f>
        <v>0</v>
      </c>
      <c r="N779" s="344">
        <f>N415</f>
        <v>0</v>
      </c>
      <c r="O779" s="344">
        <f>O415</f>
        <v>0</v>
      </c>
      <c r="P779" s="344">
        <f>P415</f>
        <v>0</v>
      </c>
      <c r="Q779" s="344">
        <f>Q415</f>
        <v>0</v>
      </c>
      <c r="T779" s="255"/>
      <c r="U779" s="255"/>
      <c r="V779" s="255"/>
      <c r="W779" s="255"/>
      <c r="X779" s="255"/>
      <c r="Z779" s="567"/>
    </row>
    <row r="780" spans="1:39" ht="15.75" customHeight="1">
      <c r="A780" s="1">
        <v>5.3</v>
      </c>
      <c r="B780" s="342" t="s">
        <v>499</v>
      </c>
      <c r="C780" s="332"/>
      <c r="D780" s="332"/>
      <c r="E780" s="332"/>
      <c r="F780" s="332"/>
      <c r="G780" s="331"/>
      <c r="H780" s="331"/>
      <c r="I780" s="331"/>
      <c r="J780" s="347"/>
      <c r="K780" s="344">
        <f>K421</f>
        <v>0</v>
      </c>
      <c r="L780" s="344">
        <f>L421</f>
        <v>0</v>
      </c>
      <c r="M780" s="344">
        <f>K780+L780</f>
        <v>0</v>
      </c>
      <c r="N780" s="344">
        <f>N421</f>
        <v>0</v>
      </c>
      <c r="O780" s="344">
        <f>O421</f>
        <v>0</v>
      </c>
      <c r="P780" s="344">
        <f>P421</f>
        <v>0</v>
      </c>
      <c r="Q780" s="344">
        <f>Q421</f>
        <v>0</v>
      </c>
      <c r="T780" s="255"/>
      <c r="U780" s="255"/>
      <c r="V780" s="255"/>
      <c r="W780" s="255"/>
      <c r="X780" s="255"/>
      <c r="Z780" s="567"/>
    </row>
    <row r="781" spans="1:39" ht="15.75" customHeight="1">
      <c r="A781" s="1">
        <v>5.4</v>
      </c>
      <c r="B781" s="342" t="s">
        <v>500</v>
      </c>
      <c r="C781" s="332"/>
      <c r="D781" s="332"/>
      <c r="E781" s="332"/>
      <c r="F781" s="332"/>
      <c r="G781" s="331"/>
      <c r="H781" s="331"/>
      <c r="I781" s="331"/>
      <c r="J781" s="347"/>
      <c r="K781" s="344">
        <f>K429</f>
        <v>0</v>
      </c>
      <c r="L781" s="344">
        <f>L429</f>
        <v>0</v>
      </c>
      <c r="M781" s="344">
        <f t="shared" si="265"/>
        <v>0</v>
      </c>
      <c r="N781" s="344">
        <f>N429</f>
        <v>0</v>
      </c>
      <c r="O781" s="344">
        <f>O429</f>
        <v>0</v>
      </c>
      <c r="P781" s="344">
        <f>P429</f>
        <v>0</v>
      </c>
      <c r="Q781" s="344">
        <f>Q429</f>
        <v>0</v>
      </c>
      <c r="T781" s="255"/>
      <c r="U781" s="255"/>
      <c r="V781" s="255"/>
      <c r="W781" s="255"/>
      <c r="X781" s="255"/>
      <c r="Z781" s="567"/>
    </row>
    <row r="782" spans="1:39" ht="15.75" customHeight="1">
      <c r="A782" s="1">
        <v>5.5</v>
      </c>
      <c r="B782" s="342" t="s">
        <v>501</v>
      </c>
      <c r="C782" s="332"/>
      <c r="D782" s="332"/>
      <c r="E782" s="332"/>
      <c r="F782" s="332"/>
      <c r="G782" s="331"/>
      <c r="H782" s="331"/>
      <c r="I782" s="331"/>
      <c r="J782" s="347"/>
      <c r="K782" s="344">
        <f>K434</f>
        <v>0</v>
      </c>
      <c r="L782" s="344">
        <f>L434</f>
        <v>0</v>
      </c>
      <c r="M782" s="344">
        <f t="shared" si="265"/>
        <v>0</v>
      </c>
      <c r="N782" s="344">
        <f>N434</f>
        <v>0</v>
      </c>
      <c r="O782" s="344">
        <f>O434</f>
        <v>0</v>
      </c>
      <c r="P782" s="344">
        <f>P434</f>
        <v>0</v>
      </c>
      <c r="Q782" s="344">
        <f>Q434</f>
        <v>0</v>
      </c>
      <c r="T782" s="255"/>
      <c r="U782" s="255"/>
      <c r="V782" s="255"/>
      <c r="W782" s="255"/>
      <c r="X782" s="255"/>
      <c r="Z782" s="567"/>
    </row>
    <row r="783" spans="1:39" ht="15.75" customHeight="1">
      <c r="A783" s="1">
        <v>5.6</v>
      </c>
      <c r="B783" s="342" t="s">
        <v>308</v>
      </c>
      <c r="C783" s="332"/>
      <c r="D783" s="332"/>
      <c r="E783" s="332"/>
      <c r="F783" s="332"/>
      <c r="G783" s="331"/>
      <c r="H783" s="331"/>
      <c r="I783" s="331"/>
      <c r="J783" s="347"/>
      <c r="K783" s="344">
        <f>K440</f>
        <v>0</v>
      </c>
      <c r="L783" s="344">
        <f>L440</f>
        <v>0</v>
      </c>
      <c r="M783" s="344">
        <f t="shared" si="265"/>
        <v>0</v>
      </c>
      <c r="N783" s="344">
        <f>N440</f>
        <v>0</v>
      </c>
      <c r="O783" s="344">
        <f>O440</f>
        <v>0</v>
      </c>
      <c r="P783" s="344">
        <f>P440</f>
        <v>0</v>
      </c>
      <c r="Q783" s="344">
        <f>Q440</f>
        <v>0</v>
      </c>
      <c r="T783" s="255"/>
      <c r="U783" s="255"/>
      <c r="V783" s="255"/>
      <c r="W783" s="255"/>
      <c r="X783" s="255"/>
      <c r="Z783" s="567"/>
    </row>
    <row r="784" spans="1:39" ht="15.75" customHeight="1">
      <c r="A784" s="1">
        <v>5.7</v>
      </c>
      <c r="B784" s="342" t="s">
        <v>193</v>
      </c>
      <c r="C784" s="332"/>
      <c r="D784" s="332"/>
      <c r="E784" s="332"/>
      <c r="F784" s="332"/>
      <c r="G784" s="331"/>
      <c r="H784" s="331"/>
      <c r="I784" s="331"/>
      <c r="J784" s="347"/>
      <c r="K784" s="344">
        <f>K445</f>
        <v>0</v>
      </c>
      <c r="L784" s="344">
        <f>L445</f>
        <v>0</v>
      </c>
      <c r="M784" s="344">
        <f t="shared" si="265"/>
        <v>0</v>
      </c>
      <c r="N784" s="344">
        <f>N445</f>
        <v>0</v>
      </c>
      <c r="O784" s="344">
        <f>O445</f>
        <v>0</v>
      </c>
      <c r="P784" s="344">
        <f>P445</f>
        <v>0</v>
      </c>
      <c r="Q784" s="344">
        <f>Q445</f>
        <v>0</v>
      </c>
      <c r="T784" s="255"/>
      <c r="U784" s="255"/>
      <c r="V784" s="255"/>
      <c r="W784" s="255"/>
      <c r="X784" s="255"/>
      <c r="Z784" s="567"/>
    </row>
    <row r="785" spans="1:39" ht="48" customHeight="1">
      <c r="B785" s="257"/>
      <c r="C785" s="152"/>
      <c r="D785" s="15"/>
      <c r="E785" s="15"/>
      <c r="H785" s="46"/>
      <c r="I785" s="46"/>
      <c r="J785" s="242"/>
      <c r="K785" s="46"/>
      <c r="L785" s="46"/>
      <c r="M785" s="46"/>
      <c r="N785" s="46"/>
      <c r="O785" s="46"/>
      <c r="P785" s="46"/>
      <c r="Q785" s="46"/>
      <c r="T785" s="255"/>
      <c r="U785" s="255"/>
      <c r="V785" s="255"/>
      <c r="W785" s="255"/>
      <c r="X785" s="255"/>
      <c r="Y785" s="46"/>
      <c r="Z785" s="567"/>
      <c r="AJ785" s="15"/>
      <c r="AK785" s="15"/>
      <c r="AL785" s="15"/>
      <c r="AM785" s="15"/>
    </row>
    <row r="786" spans="1:39" ht="15.75" customHeight="1">
      <c r="B786" s="257"/>
      <c r="C786" s="152"/>
      <c r="D786" s="15"/>
      <c r="E786" s="15"/>
      <c r="H786" s="46"/>
      <c r="I786" s="46"/>
      <c r="J786" s="242"/>
      <c r="K786" s="46"/>
      <c r="L786" s="46"/>
      <c r="M786" s="46"/>
      <c r="N786" s="46"/>
      <c r="O786" s="46"/>
      <c r="P786" s="46"/>
      <c r="Q786" s="46"/>
      <c r="T786" s="255"/>
      <c r="U786" s="255"/>
      <c r="V786" s="255"/>
      <c r="W786" s="255"/>
      <c r="X786" s="255"/>
      <c r="Z786" s="567"/>
    </row>
    <row r="787" spans="1:39" ht="15.75" customHeight="1">
      <c r="B787" s="257"/>
      <c r="C787" s="152"/>
      <c r="D787" s="15"/>
      <c r="E787" s="15"/>
      <c r="H787" s="46"/>
      <c r="I787" s="46"/>
      <c r="J787" s="242"/>
      <c r="K787" s="46"/>
      <c r="L787" s="46"/>
      <c r="M787" s="46"/>
      <c r="N787" s="46"/>
      <c r="O787" s="46"/>
      <c r="P787" s="46"/>
      <c r="Q787" s="46"/>
      <c r="T787" s="255"/>
      <c r="U787" s="255"/>
      <c r="V787" s="255"/>
      <c r="W787" s="255"/>
      <c r="X787" s="255"/>
      <c r="Z787" s="567"/>
    </row>
    <row r="788" spans="1:39" ht="39" customHeight="1">
      <c r="C788" s="152"/>
      <c r="D788" s="15"/>
      <c r="E788" s="15"/>
      <c r="G788" s="336"/>
      <c r="H788" s="336"/>
      <c r="I788" s="336"/>
      <c r="J788" s="335"/>
      <c r="K788" s="406" t="s">
        <v>579</v>
      </c>
      <c r="L788" s="406" t="s">
        <v>580</v>
      </c>
      <c r="M788" s="407" t="s">
        <v>72</v>
      </c>
      <c r="N788" s="406" t="s">
        <v>568</v>
      </c>
      <c r="O788" s="406" t="s">
        <v>570</v>
      </c>
      <c r="P788" s="406" t="s">
        <v>569</v>
      </c>
      <c r="Q788" s="406" t="s">
        <v>709</v>
      </c>
      <c r="T788" s="255"/>
      <c r="U788" s="255"/>
      <c r="V788" s="255"/>
      <c r="W788" s="255"/>
      <c r="X788" s="255"/>
      <c r="Z788" s="567"/>
    </row>
    <row r="789" spans="1:39" ht="15.75" customHeight="1">
      <c r="A789" s="66" t="s">
        <v>46</v>
      </c>
      <c r="B789" s="311" t="s">
        <v>562</v>
      </c>
      <c r="C789" s="146"/>
      <c r="D789" s="24"/>
      <c r="E789" s="24"/>
      <c r="F789" s="24"/>
      <c r="G789" s="148"/>
      <c r="H789" s="148"/>
      <c r="I789" s="148"/>
      <c r="J789" s="345"/>
      <c r="K789" s="339">
        <f>SUM(K790:K798)</f>
        <v>0</v>
      </c>
      <c r="L789" s="339">
        <f t="shared" ref="L789:M789" si="266">SUM(L790:L798)</f>
        <v>0</v>
      </c>
      <c r="M789" s="339">
        <f t="shared" si="266"/>
        <v>0</v>
      </c>
      <c r="N789" s="339">
        <f t="shared" ref="N789:P789" si="267">SUM(N790:N798)</f>
        <v>0</v>
      </c>
      <c r="O789" s="339">
        <f t="shared" si="267"/>
        <v>0</v>
      </c>
      <c r="P789" s="339">
        <f t="shared" si="267"/>
        <v>0</v>
      </c>
      <c r="Q789" s="339">
        <f>SUM(Q790:Q798)</f>
        <v>0</v>
      </c>
      <c r="T789" s="255"/>
      <c r="U789" s="255"/>
      <c r="V789" s="255"/>
      <c r="W789" s="255"/>
      <c r="X789" s="255"/>
      <c r="Z789" s="567"/>
    </row>
    <row r="790" spans="1:39" ht="15.75" customHeight="1">
      <c r="B790" s="257"/>
      <c r="C790" s="152"/>
      <c r="D790" s="15"/>
      <c r="E790" s="15"/>
      <c r="H790" s="153"/>
      <c r="I790" s="153"/>
      <c r="J790" s="346"/>
      <c r="K790" s="350"/>
      <c r="L790" s="341"/>
      <c r="M790" s="341"/>
      <c r="N790" s="341"/>
      <c r="O790" s="341"/>
      <c r="P790" s="341"/>
      <c r="Q790" s="341"/>
      <c r="T790" s="255"/>
      <c r="U790" s="255"/>
      <c r="V790" s="255"/>
      <c r="W790" s="255"/>
      <c r="X790" s="255"/>
      <c r="Z790" s="567"/>
    </row>
    <row r="791" spans="1:39" ht="15.75" customHeight="1">
      <c r="A791" s="1">
        <v>6.1</v>
      </c>
      <c r="B791" s="342" t="s">
        <v>563</v>
      </c>
      <c r="C791" s="332"/>
      <c r="D791" s="332"/>
      <c r="E791" s="332"/>
      <c r="F791" s="332"/>
      <c r="G791" s="331"/>
      <c r="H791" s="331"/>
      <c r="I791" s="331"/>
      <c r="J791" s="347"/>
      <c r="K791" s="344">
        <f xml:space="preserve"> K455</f>
        <v>0</v>
      </c>
      <c r="L791" s="344">
        <f xml:space="preserve"> L455</f>
        <v>0</v>
      </c>
      <c r="M791" s="352">
        <f>K791+L791</f>
        <v>0</v>
      </c>
      <c r="N791" s="344">
        <f xml:space="preserve"> N455</f>
        <v>0</v>
      </c>
      <c r="O791" s="344">
        <f xml:space="preserve"> O455</f>
        <v>0</v>
      </c>
      <c r="P791" s="344">
        <f xml:space="preserve"> P455</f>
        <v>0</v>
      </c>
      <c r="Q791" s="344">
        <f xml:space="preserve"> Q455</f>
        <v>0</v>
      </c>
      <c r="T791" s="255"/>
      <c r="U791" s="255"/>
      <c r="V791" s="255"/>
      <c r="W791" s="255"/>
      <c r="X791" s="255"/>
      <c r="Z791" s="567"/>
    </row>
    <row r="792" spans="1:39" ht="15.75" customHeight="1">
      <c r="A792" s="1">
        <v>6.2</v>
      </c>
      <c r="B792" s="342" t="s">
        <v>564</v>
      </c>
      <c r="C792" s="332"/>
      <c r="D792" s="332"/>
      <c r="E792" s="332"/>
      <c r="F792" s="332"/>
      <c r="G792" s="331"/>
      <c r="H792" s="331"/>
      <c r="I792" s="331"/>
      <c r="J792" s="347"/>
      <c r="K792" s="344">
        <f>K468</f>
        <v>0</v>
      </c>
      <c r="L792" s="344">
        <f>L468</f>
        <v>0</v>
      </c>
      <c r="M792" s="352">
        <f t="shared" ref="M792:M797" si="268">K792+L792</f>
        <v>0</v>
      </c>
      <c r="N792" s="344">
        <f>N468</f>
        <v>0</v>
      </c>
      <c r="O792" s="344">
        <f>O468</f>
        <v>0</v>
      </c>
      <c r="P792" s="344">
        <f>P468</f>
        <v>0</v>
      </c>
      <c r="Q792" s="344">
        <f>Q468</f>
        <v>0</v>
      </c>
      <c r="T792" s="255"/>
      <c r="U792" s="255"/>
      <c r="V792" s="255"/>
      <c r="W792" s="255"/>
      <c r="X792" s="255"/>
      <c r="Z792" s="567"/>
    </row>
    <row r="793" spans="1:39" ht="15.75" customHeight="1">
      <c r="A793" s="1">
        <v>6.3</v>
      </c>
      <c r="B793" s="342" t="s">
        <v>502</v>
      </c>
      <c r="C793" s="332"/>
      <c r="D793" s="332"/>
      <c r="E793" s="332"/>
      <c r="F793" s="332"/>
      <c r="G793" s="331"/>
      <c r="H793" s="331"/>
      <c r="I793" s="331"/>
      <c r="J793" s="347"/>
      <c r="K793" s="344">
        <f>K476</f>
        <v>0</v>
      </c>
      <c r="L793" s="344">
        <f>L476</f>
        <v>0</v>
      </c>
      <c r="M793" s="352">
        <f t="shared" si="268"/>
        <v>0</v>
      </c>
      <c r="N793" s="344">
        <f>N476</f>
        <v>0</v>
      </c>
      <c r="O793" s="344">
        <f>O476</f>
        <v>0</v>
      </c>
      <c r="P793" s="344">
        <f>P476</f>
        <v>0</v>
      </c>
      <c r="Q793" s="344">
        <f>Q476</f>
        <v>0</v>
      </c>
      <c r="T793" s="255"/>
      <c r="U793" s="255"/>
      <c r="V793" s="255"/>
      <c r="W793" s="255"/>
      <c r="X793" s="255"/>
      <c r="Z793" s="567"/>
    </row>
    <row r="794" spans="1:39" ht="15.75" customHeight="1">
      <c r="A794" s="1">
        <v>6.4</v>
      </c>
      <c r="B794" s="342" t="s">
        <v>503</v>
      </c>
      <c r="C794" s="332"/>
      <c r="D794" s="332"/>
      <c r="E794" s="332"/>
      <c r="F794" s="332"/>
      <c r="G794" s="331"/>
      <c r="H794" s="331"/>
      <c r="I794" s="331"/>
      <c r="J794" s="347"/>
      <c r="K794" s="344">
        <f>K483</f>
        <v>0</v>
      </c>
      <c r="L794" s="344">
        <f>L483</f>
        <v>0</v>
      </c>
      <c r="M794" s="352">
        <f t="shared" si="268"/>
        <v>0</v>
      </c>
      <c r="N794" s="344">
        <f>N483</f>
        <v>0</v>
      </c>
      <c r="O794" s="344">
        <f>O483</f>
        <v>0</v>
      </c>
      <c r="P794" s="344">
        <f>P483</f>
        <v>0</v>
      </c>
      <c r="Q794" s="344">
        <f>Q483</f>
        <v>0</v>
      </c>
      <c r="T794" s="255"/>
      <c r="U794" s="255"/>
      <c r="V794" s="255"/>
      <c r="W794" s="255"/>
      <c r="X794" s="255"/>
      <c r="Z794" s="567"/>
    </row>
    <row r="795" spans="1:39" ht="15.75" customHeight="1">
      <c r="A795" s="1">
        <v>6.5</v>
      </c>
      <c r="B795" s="342" t="s">
        <v>504</v>
      </c>
      <c r="C795" s="332"/>
      <c r="D795" s="332"/>
      <c r="E795" s="332"/>
      <c r="F795" s="332"/>
      <c r="G795" s="331"/>
      <c r="H795" s="331"/>
      <c r="I795" s="331"/>
      <c r="J795" s="347"/>
      <c r="K795" s="344">
        <f>K502</f>
        <v>0</v>
      </c>
      <c r="L795" s="344">
        <f>L502</f>
        <v>0</v>
      </c>
      <c r="M795" s="352">
        <f t="shared" si="268"/>
        <v>0</v>
      </c>
      <c r="N795" s="344">
        <f>N502</f>
        <v>0</v>
      </c>
      <c r="O795" s="344">
        <f>O502</f>
        <v>0</v>
      </c>
      <c r="P795" s="344">
        <f>P502</f>
        <v>0</v>
      </c>
      <c r="Q795" s="344">
        <f>Q502</f>
        <v>0</v>
      </c>
      <c r="T795" s="255"/>
      <c r="U795" s="255"/>
      <c r="V795" s="255"/>
      <c r="W795" s="255"/>
      <c r="X795" s="255"/>
      <c r="Z795" s="567"/>
    </row>
    <row r="796" spans="1:39" ht="15.75" customHeight="1">
      <c r="A796" s="1">
        <v>6.6</v>
      </c>
      <c r="B796" s="342" t="s">
        <v>505</v>
      </c>
      <c r="C796" s="332"/>
      <c r="D796" s="332"/>
      <c r="E796" s="332"/>
      <c r="F796" s="332"/>
      <c r="G796" s="331"/>
      <c r="H796" s="331"/>
      <c r="I796" s="331"/>
      <c r="J796" s="347"/>
      <c r="K796" s="344">
        <f>K511</f>
        <v>0</v>
      </c>
      <c r="L796" s="344">
        <f>L511</f>
        <v>0</v>
      </c>
      <c r="M796" s="352">
        <f t="shared" si="268"/>
        <v>0</v>
      </c>
      <c r="N796" s="344">
        <f>N511</f>
        <v>0</v>
      </c>
      <c r="O796" s="344">
        <f>O511</f>
        <v>0</v>
      </c>
      <c r="P796" s="344">
        <f>P511</f>
        <v>0</v>
      </c>
      <c r="Q796" s="344">
        <f>Q511</f>
        <v>0</v>
      </c>
      <c r="T796" s="255"/>
      <c r="U796" s="255"/>
      <c r="V796" s="255"/>
      <c r="W796" s="255"/>
      <c r="X796" s="255"/>
      <c r="Z796" s="567"/>
    </row>
    <row r="797" spans="1:39" ht="15.75" customHeight="1">
      <c r="A797" s="1">
        <v>6.7</v>
      </c>
      <c r="B797" s="342" t="s">
        <v>506</v>
      </c>
      <c r="C797" s="332"/>
      <c r="D797" s="332"/>
      <c r="E797" s="332"/>
      <c r="F797" s="332"/>
      <c r="G797" s="331"/>
      <c r="H797" s="331"/>
      <c r="I797" s="331"/>
      <c r="J797" s="347"/>
      <c r="K797" s="344">
        <f>K520</f>
        <v>0</v>
      </c>
      <c r="L797" s="344">
        <f>L520</f>
        <v>0</v>
      </c>
      <c r="M797" s="352">
        <f t="shared" si="268"/>
        <v>0</v>
      </c>
      <c r="N797" s="344">
        <f>N520</f>
        <v>0</v>
      </c>
      <c r="O797" s="344">
        <f>O520</f>
        <v>0</v>
      </c>
      <c r="P797" s="344">
        <f>P520</f>
        <v>0</v>
      </c>
      <c r="Q797" s="344">
        <f>Q520</f>
        <v>0</v>
      </c>
      <c r="T797" s="255"/>
      <c r="U797" s="255"/>
      <c r="V797" s="255"/>
      <c r="W797" s="255"/>
      <c r="X797" s="255"/>
      <c r="Z797" s="567"/>
    </row>
    <row r="798" spans="1:39" ht="15.75" customHeight="1">
      <c r="B798" s="257"/>
      <c r="C798" s="152"/>
      <c r="D798" s="15"/>
      <c r="E798" s="15"/>
      <c r="H798" s="153"/>
      <c r="I798" s="153"/>
      <c r="J798" s="346"/>
      <c r="K798" s="341"/>
      <c r="L798" s="341"/>
      <c r="M798" s="341"/>
      <c r="N798" s="341"/>
      <c r="O798" s="341"/>
      <c r="P798" s="341"/>
      <c r="Q798" s="341"/>
      <c r="T798" s="255"/>
      <c r="U798" s="255"/>
      <c r="V798" s="255"/>
      <c r="W798" s="255"/>
      <c r="X798" s="255"/>
      <c r="Z798" s="567"/>
    </row>
    <row r="799" spans="1:39" ht="15.75" customHeight="1">
      <c r="A799" s="66" t="s">
        <v>35</v>
      </c>
      <c r="B799" s="311" t="s">
        <v>329</v>
      </c>
      <c r="C799" s="146"/>
      <c r="D799" s="24"/>
      <c r="E799" s="24"/>
      <c r="F799" s="24"/>
      <c r="G799" s="148"/>
      <c r="H799" s="148"/>
      <c r="I799" s="148"/>
      <c r="J799" s="345"/>
      <c r="K799" s="339">
        <f>SUM(K800:K808)</f>
        <v>0</v>
      </c>
      <c r="L799" s="339">
        <f t="shared" ref="L799:M799" si="269">SUM(L800:L808)</f>
        <v>0</v>
      </c>
      <c r="M799" s="339">
        <f t="shared" si="269"/>
        <v>0</v>
      </c>
      <c r="N799" s="339">
        <f t="shared" ref="N799:P799" si="270">SUM(N800:N808)</f>
        <v>0</v>
      </c>
      <c r="O799" s="339">
        <f t="shared" si="270"/>
        <v>0</v>
      </c>
      <c r="P799" s="339">
        <f t="shared" si="270"/>
        <v>0</v>
      </c>
      <c r="Q799" s="339">
        <f>SUM(Q800:Q808)</f>
        <v>0</v>
      </c>
      <c r="T799" s="255"/>
      <c r="U799" s="255"/>
      <c r="V799" s="255"/>
      <c r="W799" s="255"/>
      <c r="X799" s="255"/>
      <c r="Z799" s="567"/>
    </row>
    <row r="800" spans="1:39" ht="15.75" customHeight="1">
      <c r="B800" s="257"/>
      <c r="C800" s="152"/>
      <c r="D800" s="15"/>
      <c r="E800" s="15"/>
      <c r="H800" s="153"/>
      <c r="I800" s="153"/>
      <c r="J800" s="346"/>
      <c r="K800" s="341"/>
      <c r="L800" s="341"/>
      <c r="M800" s="341"/>
      <c r="N800" s="341"/>
      <c r="O800" s="341"/>
      <c r="P800" s="341"/>
      <c r="Q800" s="341"/>
      <c r="T800" s="255"/>
      <c r="U800" s="255"/>
      <c r="V800" s="255"/>
      <c r="W800" s="255"/>
      <c r="X800" s="255"/>
      <c r="Z800" s="567"/>
    </row>
    <row r="801" spans="1:26" ht="15.75" customHeight="1">
      <c r="A801" s="1">
        <v>7.1</v>
      </c>
      <c r="B801" s="342" t="s">
        <v>507</v>
      </c>
      <c r="C801" s="332"/>
      <c r="D801" s="332"/>
      <c r="E801" s="332"/>
      <c r="F801" s="332"/>
      <c r="G801" s="331"/>
      <c r="H801" s="331"/>
      <c r="I801" s="331"/>
      <c r="J801" s="347"/>
      <c r="K801" s="344">
        <f>K535</f>
        <v>0</v>
      </c>
      <c r="L801" s="344">
        <f>L535</f>
        <v>0</v>
      </c>
      <c r="M801" s="344">
        <f>K801+L801</f>
        <v>0</v>
      </c>
      <c r="N801" s="344">
        <f>N535</f>
        <v>0</v>
      </c>
      <c r="O801" s="344">
        <f>O535</f>
        <v>0</v>
      </c>
      <c r="P801" s="344">
        <f>P535</f>
        <v>0</v>
      </c>
      <c r="Q801" s="344">
        <f>Q535</f>
        <v>0</v>
      </c>
      <c r="T801" s="255"/>
      <c r="U801" s="255"/>
      <c r="V801" s="255"/>
      <c r="W801" s="255"/>
      <c r="X801" s="255"/>
      <c r="Z801" s="567"/>
    </row>
    <row r="802" spans="1:26" ht="15.75" customHeight="1">
      <c r="A802" s="1">
        <v>7.2</v>
      </c>
      <c r="B802" s="342" t="s">
        <v>508</v>
      </c>
      <c r="C802" s="332"/>
      <c r="D802" s="332"/>
      <c r="E802" s="332"/>
      <c r="F802" s="332"/>
      <c r="G802" s="331"/>
      <c r="H802" s="331"/>
      <c r="I802" s="331"/>
      <c r="J802" s="347"/>
      <c r="K802" s="344">
        <f>K544</f>
        <v>0</v>
      </c>
      <c r="L802" s="344">
        <f>L544</f>
        <v>0</v>
      </c>
      <c r="M802" s="344">
        <f t="shared" ref="M802:M807" si="271">K802+L802</f>
        <v>0</v>
      </c>
      <c r="N802" s="344">
        <f>N544</f>
        <v>0</v>
      </c>
      <c r="O802" s="344">
        <f>O544</f>
        <v>0</v>
      </c>
      <c r="P802" s="344">
        <f>P544</f>
        <v>0</v>
      </c>
      <c r="Q802" s="344">
        <f>Q544</f>
        <v>0</v>
      </c>
      <c r="T802" s="255"/>
      <c r="U802" s="255"/>
      <c r="V802" s="255"/>
      <c r="W802" s="255"/>
      <c r="X802" s="255"/>
      <c r="Z802" s="567"/>
    </row>
    <row r="803" spans="1:26" ht="15.75" customHeight="1">
      <c r="A803" s="1">
        <v>7.3</v>
      </c>
      <c r="B803" s="342" t="s">
        <v>509</v>
      </c>
      <c r="C803" s="332"/>
      <c r="D803" s="332"/>
      <c r="E803" s="332"/>
      <c r="F803" s="332"/>
      <c r="G803" s="331"/>
      <c r="H803" s="331"/>
      <c r="I803" s="331"/>
      <c r="J803" s="347"/>
      <c r="K803" s="344">
        <f>K552</f>
        <v>0</v>
      </c>
      <c r="L803" s="344">
        <f>L552</f>
        <v>0</v>
      </c>
      <c r="M803" s="344">
        <f t="shared" si="271"/>
        <v>0</v>
      </c>
      <c r="N803" s="344">
        <f>N552</f>
        <v>0</v>
      </c>
      <c r="O803" s="344">
        <f>O552</f>
        <v>0</v>
      </c>
      <c r="P803" s="344">
        <f>P552</f>
        <v>0</v>
      </c>
      <c r="Q803" s="344">
        <f>Q552</f>
        <v>0</v>
      </c>
      <c r="T803" s="255"/>
      <c r="U803" s="255"/>
      <c r="V803" s="255"/>
      <c r="W803" s="255"/>
      <c r="X803" s="255"/>
      <c r="Z803" s="567"/>
    </row>
    <row r="804" spans="1:26" ht="15.75" customHeight="1">
      <c r="A804" s="1">
        <v>7.4</v>
      </c>
      <c r="B804" s="342" t="s">
        <v>510</v>
      </c>
      <c r="C804" s="332"/>
      <c r="D804" s="332"/>
      <c r="E804" s="332"/>
      <c r="F804" s="332"/>
      <c r="G804" s="331"/>
      <c r="H804" s="331"/>
      <c r="I804" s="331"/>
      <c r="J804" s="347"/>
      <c r="K804" s="344">
        <f>K560</f>
        <v>0</v>
      </c>
      <c r="L804" s="344">
        <f>L560</f>
        <v>0</v>
      </c>
      <c r="M804" s="344">
        <f t="shared" si="271"/>
        <v>0</v>
      </c>
      <c r="N804" s="344">
        <f>N560</f>
        <v>0</v>
      </c>
      <c r="O804" s="344">
        <f>O560</f>
        <v>0</v>
      </c>
      <c r="P804" s="344">
        <f>P560</f>
        <v>0</v>
      </c>
      <c r="Q804" s="344">
        <f>Q560</f>
        <v>0</v>
      </c>
      <c r="T804" s="255"/>
      <c r="U804" s="255"/>
      <c r="V804" s="255"/>
      <c r="W804" s="255"/>
      <c r="X804" s="255"/>
      <c r="Z804" s="567"/>
    </row>
    <row r="805" spans="1:26" ht="15.75" customHeight="1">
      <c r="A805" s="1">
        <v>7.5</v>
      </c>
      <c r="B805" s="342" t="s">
        <v>38</v>
      </c>
      <c r="C805" s="332"/>
      <c r="D805" s="332"/>
      <c r="E805" s="332"/>
      <c r="F805" s="332"/>
      <c r="G805" s="331"/>
      <c r="H805" s="331"/>
      <c r="I805" s="331"/>
      <c r="J805" s="347"/>
      <c r="K805" s="344">
        <f>K568</f>
        <v>0</v>
      </c>
      <c r="L805" s="344">
        <f>L568</f>
        <v>0</v>
      </c>
      <c r="M805" s="344">
        <f t="shared" si="271"/>
        <v>0</v>
      </c>
      <c r="N805" s="344">
        <f>N568</f>
        <v>0</v>
      </c>
      <c r="O805" s="344">
        <f>O568</f>
        <v>0</v>
      </c>
      <c r="P805" s="344">
        <f>P568</f>
        <v>0</v>
      </c>
      <c r="Q805" s="344">
        <f>Q568</f>
        <v>0</v>
      </c>
      <c r="T805" s="255"/>
      <c r="U805" s="255"/>
      <c r="V805" s="255"/>
      <c r="W805" s="255"/>
      <c r="X805" s="255"/>
      <c r="Z805" s="567"/>
    </row>
    <row r="806" spans="1:26" ht="15.75" customHeight="1">
      <c r="A806" s="1">
        <v>7.6</v>
      </c>
      <c r="B806" s="342" t="s">
        <v>511</v>
      </c>
      <c r="C806" s="332"/>
      <c r="D806" s="332"/>
      <c r="E806" s="332"/>
      <c r="F806" s="332"/>
      <c r="G806" s="331"/>
      <c r="H806" s="331"/>
      <c r="I806" s="331"/>
      <c r="J806" s="347"/>
      <c r="K806" s="344">
        <f>K575</f>
        <v>0</v>
      </c>
      <c r="L806" s="344">
        <f>L575</f>
        <v>0</v>
      </c>
      <c r="M806" s="344">
        <f t="shared" si="271"/>
        <v>0</v>
      </c>
      <c r="N806" s="344">
        <f>N575</f>
        <v>0</v>
      </c>
      <c r="O806" s="344">
        <f>O575</f>
        <v>0</v>
      </c>
      <c r="P806" s="344">
        <f>P575</f>
        <v>0</v>
      </c>
      <c r="Q806" s="344">
        <f>Q575</f>
        <v>0</v>
      </c>
      <c r="T806" s="255"/>
      <c r="U806" s="255"/>
      <c r="V806" s="255"/>
      <c r="W806" s="255"/>
      <c r="X806" s="255"/>
      <c r="Z806" s="567"/>
    </row>
    <row r="807" spans="1:26" ht="15.75" customHeight="1">
      <c r="A807" s="1">
        <v>7.7</v>
      </c>
      <c r="B807" s="160" t="s">
        <v>512</v>
      </c>
      <c r="C807" s="15"/>
      <c r="D807" s="15"/>
      <c r="E807" s="15"/>
      <c r="H807" s="153"/>
      <c r="I807" s="153"/>
      <c r="J807" s="346"/>
      <c r="K807" s="341">
        <f>K591</f>
        <v>0</v>
      </c>
      <c r="L807" s="341">
        <f>L591</f>
        <v>0</v>
      </c>
      <c r="M807" s="344">
        <f t="shared" si="271"/>
        <v>0</v>
      </c>
      <c r="N807" s="341">
        <f>N591</f>
        <v>0</v>
      </c>
      <c r="O807" s="341">
        <f>O591</f>
        <v>0</v>
      </c>
      <c r="P807" s="341">
        <f>P591</f>
        <v>0</v>
      </c>
      <c r="Q807" s="341">
        <f>Q591</f>
        <v>0</v>
      </c>
      <c r="T807" s="255"/>
      <c r="U807" s="255"/>
      <c r="V807" s="255"/>
      <c r="W807" s="255"/>
      <c r="X807" s="255"/>
      <c r="Z807" s="567"/>
    </row>
    <row r="808" spans="1:26" ht="15.75" customHeight="1">
      <c r="B808" s="257"/>
      <c r="C808" s="152"/>
      <c r="D808" s="15"/>
      <c r="E808" s="15"/>
      <c r="H808" s="153"/>
      <c r="I808" s="153"/>
      <c r="J808" s="346"/>
      <c r="K808" s="341"/>
      <c r="L808" s="341"/>
      <c r="M808" s="341"/>
      <c r="N808" s="341"/>
      <c r="O808" s="341"/>
      <c r="P808" s="341"/>
      <c r="Q808" s="341"/>
      <c r="T808" s="255"/>
      <c r="U808" s="255"/>
      <c r="V808" s="255"/>
      <c r="W808" s="255"/>
      <c r="X808" s="255"/>
      <c r="Z808" s="567"/>
    </row>
    <row r="809" spans="1:26" ht="15.75" customHeight="1">
      <c r="A809" s="66" t="s">
        <v>22</v>
      </c>
      <c r="B809" s="311" t="s">
        <v>371</v>
      </c>
      <c r="C809" s="146"/>
      <c r="D809" s="24"/>
      <c r="E809" s="24"/>
      <c r="F809" s="24"/>
      <c r="G809" s="148"/>
      <c r="H809" s="148"/>
      <c r="I809" s="148"/>
      <c r="J809" s="345"/>
      <c r="K809" s="339">
        <f>SUM(K810:K817)</f>
        <v>0</v>
      </c>
      <c r="L809" s="339">
        <f t="shared" ref="L809:M809" si="272">SUM(L810:L817)</f>
        <v>0</v>
      </c>
      <c r="M809" s="339">
        <f t="shared" si="272"/>
        <v>0</v>
      </c>
      <c r="N809" s="339">
        <f t="shared" ref="N809:P809" si="273">SUM(N810:N817)</f>
        <v>0</v>
      </c>
      <c r="O809" s="339">
        <f t="shared" si="273"/>
        <v>0</v>
      </c>
      <c r="P809" s="339">
        <f t="shared" si="273"/>
        <v>0</v>
      </c>
      <c r="Q809" s="339">
        <f>SUM(Q810:Q817)</f>
        <v>0</v>
      </c>
      <c r="T809" s="255"/>
      <c r="U809" s="255"/>
      <c r="V809" s="255"/>
      <c r="W809" s="255"/>
      <c r="X809" s="255"/>
      <c r="Z809" s="567"/>
    </row>
    <row r="810" spans="1:26" ht="15.75" customHeight="1">
      <c r="B810" s="257"/>
      <c r="C810" s="152"/>
      <c r="D810" s="15"/>
      <c r="E810" s="15"/>
      <c r="H810" s="153"/>
      <c r="I810" s="153"/>
      <c r="J810" s="346"/>
      <c r="K810" s="341"/>
      <c r="L810" s="341"/>
      <c r="M810" s="341"/>
      <c r="N810" s="341"/>
      <c r="O810" s="341"/>
      <c r="P810" s="341"/>
      <c r="Q810" s="341"/>
      <c r="T810" s="255"/>
      <c r="U810" s="255"/>
      <c r="V810" s="255"/>
      <c r="W810" s="255"/>
      <c r="X810" s="255"/>
      <c r="Z810" s="567"/>
    </row>
    <row r="811" spans="1:26" ht="15.75" customHeight="1">
      <c r="A811" s="1">
        <v>8.1</v>
      </c>
      <c r="B811" s="342" t="s">
        <v>513</v>
      </c>
      <c r="C811" s="332"/>
      <c r="D811" s="332"/>
      <c r="E811" s="332"/>
      <c r="F811" s="332"/>
      <c r="G811" s="331"/>
      <c r="H811" s="331"/>
      <c r="I811" s="331"/>
      <c r="J811" s="347"/>
      <c r="K811" s="344">
        <f>K602</f>
        <v>0</v>
      </c>
      <c r="L811" s="344">
        <f>L602</f>
        <v>0</v>
      </c>
      <c r="M811" s="344">
        <f t="shared" ref="M811:M816" si="274">K811+L811</f>
        <v>0</v>
      </c>
      <c r="N811" s="344">
        <f>N602</f>
        <v>0</v>
      </c>
      <c r="O811" s="344">
        <f>O602</f>
        <v>0</v>
      </c>
      <c r="P811" s="344">
        <f>P602</f>
        <v>0</v>
      </c>
      <c r="Q811" s="344">
        <f>Q602</f>
        <v>0</v>
      </c>
      <c r="T811" s="255"/>
      <c r="U811" s="255"/>
      <c r="V811" s="255"/>
      <c r="W811" s="255"/>
      <c r="X811" s="255"/>
      <c r="Z811" s="567"/>
    </row>
    <row r="812" spans="1:26" ht="15.75" customHeight="1">
      <c r="A812" s="1">
        <v>8.1999999999999993</v>
      </c>
      <c r="B812" s="342" t="s">
        <v>514</v>
      </c>
      <c r="C812" s="332"/>
      <c r="D812" s="332"/>
      <c r="E812" s="332"/>
      <c r="F812" s="332"/>
      <c r="G812" s="331"/>
      <c r="H812" s="331"/>
      <c r="I812" s="331"/>
      <c r="J812" s="347"/>
      <c r="K812" s="344">
        <f>K608</f>
        <v>0</v>
      </c>
      <c r="L812" s="344">
        <f>L608</f>
        <v>0</v>
      </c>
      <c r="M812" s="344">
        <f t="shared" si="274"/>
        <v>0</v>
      </c>
      <c r="N812" s="344">
        <f>N608</f>
        <v>0</v>
      </c>
      <c r="O812" s="344">
        <f>O608</f>
        <v>0</v>
      </c>
      <c r="P812" s="344">
        <f>P608</f>
        <v>0</v>
      </c>
      <c r="Q812" s="344">
        <f>Q608</f>
        <v>0</v>
      </c>
      <c r="T812" s="255"/>
      <c r="U812" s="255"/>
      <c r="V812" s="255"/>
      <c r="W812" s="255"/>
      <c r="X812" s="255"/>
      <c r="Z812" s="567"/>
    </row>
    <row r="813" spans="1:26" ht="15.75" customHeight="1">
      <c r="A813" s="1">
        <v>8.3000000000000007</v>
      </c>
      <c r="B813" s="342" t="s">
        <v>515</v>
      </c>
      <c r="C813" s="332"/>
      <c r="D813" s="332"/>
      <c r="E813" s="332"/>
      <c r="F813" s="332"/>
      <c r="G813" s="331"/>
      <c r="H813" s="331"/>
      <c r="I813" s="331"/>
      <c r="J813" s="347"/>
      <c r="K813" s="344">
        <f>K640</f>
        <v>0</v>
      </c>
      <c r="L813" s="344">
        <f>L640</f>
        <v>0</v>
      </c>
      <c r="M813" s="344">
        <f t="shared" si="274"/>
        <v>0</v>
      </c>
      <c r="N813" s="344">
        <f>N640</f>
        <v>0</v>
      </c>
      <c r="O813" s="344">
        <f>O640</f>
        <v>0</v>
      </c>
      <c r="P813" s="344">
        <f>P640</f>
        <v>0</v>
      </c>
      <c r="Q813" s="344">
        <f>Q640</f>
        <v>0</v>
      </c>
      <c r="T813" s="255"/>
      <c r="U813" s="255"/>
      <c r="V813" s="255"/>
      <c r="W813" s="255"/>
      <c r="X813" s="255"/>
      <c r="Z813" s="567"/>
    </row>
    <row r="814" spans="1:26" ht="15.75" customHeight="1">
      <c r="A814" s="1">
        <v>8.4</v>
      </c>
      <c r="B814" s="342" t="s">
        <v>516</v>
      </c>
      <c r="C814" s="332"/>
      <c r="D814" s="332"/>
      <c r="E814" s="332"/>
      <c r="F814" s="332"/>
      <c r="G814" s="331"/>
      <c r="H814" s="331"/>
      <c r="I814" s="331"/>
      <c r="J814" s="347"/>
      <c r="K814" s="344">
        <f>K656</f>
        <v>0</v>
      </c>
      <c r="L814" s="344">
        <f>L656</f>
        <v>0</v>
      </c>
      <c r="M814" s="344">
        <f t="shared" si="274"/>
        <v>0</v>
      </c>
      <c r="N814" s="344">
        <f>N656</f>
        <v>0</v>
      </c>
      <c r="O814" s="344">
        <f>O656</f>
        <v>0</v>
      </c>
      <c r="P814" s="344">
        <f>P656</f>
        <v>0</v>
      </c>
      <c r="Q814" s="344">
        <f>Q656</f>
        <v>0</v>
      </c>
      <c r="T814" s="255"/>
      <c r="U814" s="255"/>
      <c r="V814" s="255"/>
      <c r="W814" s="255"/>
      <c r="X814" s="255"/>
      <c r="Z814" s="567"/>
    </row>
    <row r="815" spans="1:26" ht="15.75" customHeight="1">
      <c r="A815" s="1">
        <v>8.5</v>
      </c>
      <c r="B815" s="342" t="s">
        <v>517</v>
      </c>
      <c r="C815" s="332"/>
      <c r="D815" s="332"/>
      <c r="E815" s="332"/>
      <c r="F815" s="332"/>
      <c r="G815" s="331"/>
      <c r="H815" s="331"/>
      <c r="I815" s="331"/>
      <c r="J815" s="347"/>
      <c r="K815" s="344">
        <f>K662</f>
        <v>0</v>
      </c>
      <c r="L815" s="344">
        <f>L662</f>
        <v>0</v>
      </c>
      <c r="M815" s="344">
        <f t="shared" si="274"/>
        <v>0</v>
      </c>
      <c r="N815" s="344">
        <f>N662</f>
        <v>0</v>
      </c>
      <c r="O815" s="344">
        <f>O662</f>
        <v>0</v>
      </c>
      <c r="P815" s="344">
        <f>P662</f>
        <v>0</v>
      </c>
      <c r="Q815" s="344">
        <f>Q662</f>
        <v>0</v>
      </c>
      <c r="T815" s="255"/>
      <c r="U815" s="255"/>
      <c r="V815" s="255"/>
      <c r="W815" s="255"/>
      <c r="X815" s="255"/>
      <c r="Z815" s="567"/>
    </row>
    <row r="816" spans="1:26" ht="15.75" customHeight="1">
      <c r="A816" s="1">
        <v>8.6</v>
      </c>
      <c r="B816" s="342" t="s">
        <v>518</v>
      </c>
      <c r="C816" s="332"/>
      <c r="D816" s="332"/>
      <c r="E816" s="332"/>
      <c r="F816" s="332"/>
      <c r="G816" s="331"/>
      <c r="H816" s="331"/>
      <c r="I816" s="331"/>
      <c r="J816" s="347"/>
      <c r="K816" s="344">
        <f>K669</f>
        <v>0</v>
      </c>
      <c r="L816" s="344">
        <f>L669</f>
        <v>0</v>
      </c>
      <c r="M816" s="344">
        <f t="shared" si="274"/>
        <v>0</v>
      </c>
      <c r="N816" s="344">
        <f>N669</f>
        <v>0</v>
      </c>
      <c r="O816" s="344">
        <f>O669</f>
        <v>0</v>
      </c>
      <c r="P816" s="344">
        <f>P669</f>
        <v>0</v>
      </c>
      <c r="Q816" s="344">
        <f>Q669</f>
        <v>0</v>
      </c>
      <c r="T816" s="255"/>
      <c r="U816" s="255"/>
      <c r="V816" s="255"/>
      <c r="W816" s="255"/>
      <c r="X816" s="255"/>
      <c r="Z816" s="567"/>
    </row>
    <row r="817" spans="1:26" ht="15.75" customHeight="1">
      <c r="B817" s="257"/>
      <c r="C817" s="152"/>
      <c r="D817" s="15"/>
      <c r="E817" s="15"/>
      <c r="H817" s="153"/>
      <c r="I817" s="153"/>
      <c r="J817" s="346"/>
      <c r="K817" s="341"/>
      <c r="L817" s="341"/>
      <c r="M817" s="341"/>
      <c r="N817" s="341"/>
      <c r="O817" s="341"/>
      <c r="P817" s="341"/>
      <c r="Q817" s="341"/>
      <c r="T817" s="255"/>
      <c r="U817" s="255"/>
      <c r="V817" s="255"/>
      <c r="W817" s="255"/>
      <c r="X817" s="255"/>
      <c r="Z817" s="567"/>
    </row>
    <row r="818" spans="1:26" ht="15.75" customHeight="1">
      <c r="A818" s="66" t="s">
        <v>31</v>
      </c>
      <c r="B818" s="311" t="s">
        <v>438</v>
      </c>
      <c r="C818" s="146"/>
      <c r="D818" s="24"/>
      <c r="E818" s="24"/>
      <c r="F818" s="24"/>
      <c r="G818" s="148"/>
      <c r="H818" s="148"/>
      <c r="I818" s="148"/>
      <c r="J818" s="345"/>
      <c r="K818" s="339">
        <f>SUM(K819:K825)</f>
        <v>0</v>
      </c>
      <c r="L818" s="339">
        <f t="shared" ref="L818:M818" si="275">SUM(L819:L825)</f>
        <v>0</v>
      </c>
      <c r="M818" s="339">
        <f t="shared" si="275"/>
        <v>0</v>
      </c>
      <c r="N818" s="339">
        <f t="shared" ref="N818:P818" si="276">SUM(N819:N825)</f>
        <v>0</v>
      </c>
      <c r="O818" s="339">
        <f t="shared" si="276"/>
        <v>0</v>
      </c>
      <c r="P818" s="339">
        <f t="shared" si="276"/>
        <v>0</v>
      </c>
      <c r="Q818" s="339">
        <f>SUM(Q819:Q825)</f>
        <v>0</v>
      </c>
      <c r="T818" s="255"/>
      <c r="U818" s="255"/>
      <c r="V818" s="255"/>
      <c r="W818" s="255"/>
      <c r="X818" s="255"/>
      <c r="Z818" s="567"/>
    </row>
    <row r="819" spans="1:26" ht="15.75" customHeight="1">
      <c r="B819" s="257"/>
      <c r="C819" s="152"/>
      <c r="D819" s="15"/>
      <c r="E819" s="15"/>
      <c r="H819" s="153"/>
      <c r="I819" s="153"/>
      <c r="J819" s="346"/>
      <c r="K819" s="341"/>
      <c r="L819" s="341"/>
      <c r="M819" s="341"/>
      <c r="N819" s="341"/>
      <c r="O819" s="341"/>
      <c r="P819" s="341"/>
      <c r="Q819" s="341"/>
      <c r="T819" s="255"/>
      <c r="U819" s="255"/>
      <c r="V819" s="255"/>
      <c r="W819" s="255"/>
      <c r="X819" s="255"/>
      <c r="Z819" s="567"/>
    </row>
    <row r="820" spans="1:26" ht="15.75" customHeight="1">
      <c r="A820" s="1">
        <v>9.1</v>
      </c>
      <c r="B820" s="342" t="s">
        <v>519</v>
      </c>
      <c r="C820" s="332"/>
      <c r="D820" s="332"/>
      <c r="E820" s="332"/>
      <c r="F820" s="332"/>
      <c r="G820" s="331"/>
      <c r="H820" s="331"/>
      <c r="I820" s="331"/>
      <c r="J820" s="347"/>
      <c r="K820" s="344">
        <f>K677</f>
        <v>0</v>
      </c>
      <c r="L820" s="344">
        <f>L677</f>
        <v>0</v>
      </c>
      <c r="M820" s="344">
        <f t="shared" ref="M820:M824" si="277">K820+L820</f>
        <v>0</v>
      </c>
      <c r="N820" s="344">
        <f>N677</f>
        <v>0</v>
      </c>
      <c r="O820" s="344">
        <f>O677</f>
        <v>0</v>
      </c>
      <c r="P820" s="344">
        <f>P677</f>
        <v>0</v>
      </c>
      <c r="Q820" s="344">
        <f>Q677</f>
        <v>0</v>
      </c>
      <c r="T820" s="255"/>
      <c r="U820" s="255"/>
      <c r="V820" s="255"/>
      <c r="W820" s="255"/>
      <c r="X820" s="255"/>
      <c r="Z820" s="567"/>
    </row>
    <row r="821" spans="1:26" ht="15.75" customHeight="1">
      <c r="A821" s="1">
        <v>9.1999999999999993</v>
      </c>
      <c r="B821" s="342" t="s">
        <v>520</v>
      </c>
      <c r="C821" s="332"/>
      <c r="D821" s="332"/>
      <c r="E821" s="332"/>
      <c r="F821" s="332"/>
      <c r="G821" s="331"/>
      <c r="H821" s="331"/>
      <c r="I821" s="331"/>
      <c r="J821" s="347"/>
      <c r="K821" s="344">
        <f>K687</f>
        <v>0</v>
      </c>
      <c r="L821" s="344">
        <f>L687</f>
        <v>0</v>
      </c>
      <c r="M821" s="344">
        <f t="shared" si="277"/>
        <v>0</v>
      </c>
      <c r="N821" s="344">
        <f>N687</f>
        <v>0</v>
      </c>
      <c r="O821" s="344">
        <f>O687</f>
        <v>0</v>
      </c>
      <c r="P821" s="344">
        <f>P687</f>
        <v>0</v>
      </c>
      <c r="Q821" s="344">
        <f>Q687</f>
        <v>0</v>
      </c>
      <c r="T821" s="255"/>
      <c r="U821" s="255"/>
      <c r="V821" s="255"/>
      <c r="W821" s="255"/>
      <c r="X821" s="255"/>
      <c r="Z821" s="567"/>
    </row>
    <row r="822" spans="1:26" ht="15.75" customHeight="1">
      <c r="A822" s="1">
        <v>9.3000000000000007</v>
      </c>
      <c r="B822" s="342" t="s">
        <v>521</v>
      </c>
      <c r="C822" s="332"/>
      <c r="D822" s="332"/>
      <c r="E822" s="332"/>
      <c r="F822" s="332"/>
      <c r="G822" s="331"/>
      <c r="H822" s="331"/>
      <c r="I822" s="331"/>
      <c r="J822" s="347"/>
      <c r="K822" s="344">
        <f>K697</f>
        <v>0</v>
      </c>
      <c r="L822" s="344">
        <f>L697</f>
        <v>0</v>
      </c>
      <c r="M822" s="344">
        <f t="shared" si="277"/>
        <v>0</v>
      </c>
      <c r="N822" s="344">
        <f>N697</f>
        <v>0</v>
      </c>
      <c r="O822" s="344">
        <f>O697</f>
        <v>0</v>
      </c>
      <c r="P822" s="344">
        <f>P697</f>
        <v>0</v>
      </c>
      <c r="Q822" s="344">
        <f>Q697</f>
        <v>0</v>
      </c>
      <c r="T822" s="255"/>
      <c r="U822" s="255"/>
      <c r="V822" s="255"/>
      <c r="W822" s="255"/>
      <c r="X822" s="255"/>
      <c r="Z822" s="567"/>
    </row>
    <row r="823" spans="1:26" ht="15.75" customHeight="1">
      <c r="A823" s="1">
        <v>9.4</v>
      </c>
      <c r="B823" s="342" t="s">
        <v>114</v>
      </c>
      <c r="C823" s="332"/>
      <c r="D823" s="332"/>
      <c r="E823" s="332"/>
      <c r="F823" s="332"/>
      <c r="G823" s="331"/>
      <c r="H823" s="331"/>
      <c r="I823" s="331"/>
      <c r="J823" s="347"/>
      <c r="K823" s="344">
        <f>K702</f>
        <v>0</v>
      </c>
      <c r="L823" s="344">
        <f>L702</f>
        <v>0</v>
      </c>
      <c r="M823" s="344">
        <f t="shared" si="277"/>
        <v>0</v>
      </c>
      <c r="N823" s="344">
        <f>N702</f>
        <v>0</v>
      </c>
      <c r="O823" s="344">
        <f>O702</f>
        <v>0</v>
      </c>
      <c r="P823" s="344">
        <f>P702</f>
        <v>0</v>
      </c>
      <c r="Q823" s="344">
        <f>Q702</f>
        <v>0</v>
      </c>
      <c r="T823" s="255"/>
      <c r="U823" s="255"/>
      <c r="V823" s="255"/>
      <c r="W823" s="255"/>
      <c r="X823" s="255"/>
      <c r="Z823" s="567"/>
    </row>
    <row r="824" spans="1:26" ht="15.75" customHeight="1">
      <c r="A824" s="1">
        <v>9.5</v>
      </c>
      <c r="B824" s="342" t="s">
        <v>522</v>
      </c>
      <c r="C824" s="332"/>
      <c r="D824" s="332"/>
      <c r="E824" s="332"/>
      <c r="F824" s="332"/>
      <c r="G824" s="331"/>
      <c r="H824" s="331"/>
      <c r="I824" s="331"/>
      <c r="J824" s="347"/>
      <c r="K824" s="344">
        <f>K708</f>
        <v>0</v>
      </c>
      <c r="L824" s="344">
        <f>L708</f>
        <v>0</v>
      </c>
      <c r="M824" s="344">
        <f t="shared" si="277"/>
        <v>0</v>
      </c>
      <c r="N824" s="344">
        <f>N708</f>
        <v>0</v>
      </c>
      <c r="O824" s="344">
        <f>O708</f>
        <v>0</v>
      </c>
      <c r="P824" s="344">
        <f>P708</f>
        <v>0</v>
      </c>
      <c r="Q824" s="344">
        <f>Q708</f>
        <v>0</v>
      </c>
      <c r="T824" s="255"/>
      <c r="U824" s="255"/>
      <c r="V824" s="255"/>
      <c r="W824" s="255"/>
      <c r="X824" s="255"/>
      <c r="Z824" s="567"/>
    </row>
    <row r="825" spans="1:26" ht="15.75" customHeight="1">
      <c r="B825" s="257"/>
      <c r="C825" s="152"/>
      <c r="D825" s="15"/>
      <c r="E825" s="15"/>
      <c r="H825" s="153"/>
      <c r="I825" s="153"/>
      <c r="J825" s="346"/>
      <c r="K825" s="341"/>
      <c r="L825" s="341"/>
      <c r="M825" s="341"/>
      <c r="N825" s="341"/>
      <c r="O825" s="341"/>
      <c r="P825" s="341"/>
      <c r="Q825" s="341"/>
      <c r="T825" s="255"/>
      <c r="U825" s="255"/>
      <c r="V825" s="255"/>
      <c r="W825" s="255"/>
      <c r="X825" s="255"/>
      <c r="Z825" s="567"/>
    </row>
    <row r="826" spans="1:26" ht="15.75" customHeight="1">
      <c r="A826" s="66"/>
      <c r="B826" s="311" t="s">
        <v>523</v>
      </c>
      <c r="C826" s="146"/>
      <c r="D826" s="24"/>
      <c r="E826" s="24"/>
      <c r="F826" s="24"/>
      <c r="G826" s="148"/>
      <c r="H826" s="148"/>
      <c r="I826" s="148"/>
      <c r="J826" s="345"/>
      <c r="K826" s="339">
        <f>K818+K809+K799+K789+K776+K771+K764+K756+K746</f>
        <v>0</v>
      </c>
      <c r="L826" s="339">
        <f t="shared" ref="L826:M826" si="278">L818+L809+L799+L789+L776+L771+L764+L756+L746</f>
        <v>0</v>
      </c>
      <c r="M826" s="339">
        <f t="shared" si="278"/>
        <v>0</v>
      </c>
      <c r="N826" s="339">
        <f t="shared" ref="N826:P826" si="279">N818+N809+N799+N789+N776+N771+N764+N756+N746</f>
        <v>0</v>
      </c>
      <c r="O826" s="339">
        <f t="shared" si="279"/>
        <v>0</v>
      </c>
      <c r="P826" s="339">
        <f t="shared" si="279"/>
        <v>0</v>
      </c>
      <c r="Q826" s="339">
        <f>Q818+Q809+Q799+Q789+Q776+Q771+Q764+Q756+Q746</f>
        <v>0</v>
      </c>
      <c r="T826" s="255"/>
      <c r="U826" s="255"/>
      <c r="V826" s="255"/>
      <c r="W826" s="255"/>
      <c r="X826" s="255"/>
      <c r="Z826" s="567"/>
    </row>
    <row r="827" spans="1:26" ht="15.75" customHeight="1">
      <c r="B827" s="257"/>
      <c r="C827" s="152"/>
      <c r="D827" s="15"/>
      <c r="E827" s="15"/>
      <c r="H827" s="153"/>
      <c r="I827" s="153"/>
      <c r="J827" s="346"/>
      <c r="K827" s="341"/>
      <c r="L827" s="341"/>
      <c r="M827" s="341"/>
      <c r="N827" s="341"/>
      <c r="O827" s="341"/>
      <c r="P827" s="341"/>
      <c r="Q827" s="341"/>
      <c r="T827" s="255"/>
      <c r="U827" s="255"/>
      <c r="V827" s="255"/>
      <c r="W827" s="255"/>
      <c r="X827" s="255"/>
      <c r="Z827" s="567"/>
    </row>
    <row r="828" spans="1:26" ht="15.75" customHeight="1">
      <c r="B828" s="342" t="s">
        <v>524</v>
      </c>
      <c r="C828" s="332"/>
      <c r="D828" s="331">
        <f>E52</f>
        <v>7.5</v>
      </c>
      <c r="E828" s="332" t="s">
        <v>20</v>
      </c>
      <c r="F828" s="332"/>
      <c r="G828" s="331"/>
      <c r="H828" s="331"/>
      <c r="I828" s="331"/>
      <c r="J828" s="347"/>
      <c r="K828" s="344">
        <f>K52</f>
        <v>0</v>
      </c>
      <c r="L828" s="344">
        <f>L52</f>
        <v>0</v>
      </c>
      <c r="M828" s="344">
        <f>K828+L828</f>
        <v>0</v>
      </c>
      <c r="N828" s="344">
        <f>N52</f>
        <v>0</v>
      </c>
      <c r="O828" s="344">
        <f>O52</f>
        <v>0</v>
      </c>
      <c r="P828" s="344">
        <f>P52</f>
        <v>0</v>
      </c>
      <c r="Q828" s="344">
        <f>Q52</f>
        <v>0</v>
      </c>
      <c r="T828" s="255"/>
      <c r="U828" s="255"/>
      <c r="V828" s="255"/>
      <c r="W828" s="255"/>
      <c r="X828" s="255"/>
      <c r="Z828" s="567"/>
    </row>
    <row r="829" spans="1:26" ht="15.75" customHeight="1">
      <c r="B829" s="160"/>
      <c r="C829" s="15"/>
      <c r="D829" s="153"/>
      <c r="E829" s="15"/>
      <c r="H829" s="153"/>
      <c r="I829" s="153"/>
      <c r="J829" s="346"/>
      <c r="K829" s="341"/>
      <c r="L829" s="341"/>
      <c r="M829" s="341"/>
      <c r="N829" s="341"/>
      <c r="O829" s="341"/>
      <c r="P829" s="341"/>
      <c r="Q829" s="341"/>
      <c r="T829" s="255"/>
      <c r="U829" s="255"/>
      <c r="V829" s="255"/>
      <c r="W829" s="255"/>
      <c r="X829" s="255"/>
      <c r="Z829" s="567"/>
    </row>
    <row r="830" spans="1:26" ht="15.75" customHeight="1">
      <c r="B830" s="342" t="s">
        <v>525</v>
      </c>
      <c r="C830" s="332"/>
      <c r="D830" s="331">
        <f>E54</f>
        <v>5</v>
      </c>
      <c r="E830" s="332" t="s">
        <v>20</v>
      </c>
      <c r="F830" s="332"/>
      <c r="G830" s="331"/>
      <c r="H830" s="331"/>
      <c r="I830" s="331"/>
      <c r="J830" s="347"/>
      <c r="K830" s="344">
        <f>K54</f>
        <v>0</v>
      </c>
      <c r="L830" s="344">
        <f>L54</f>
        <v>0</v>
      </c>
      <c r="M830" s="344">
        <f>K830+L830</f>
        <v>0</v>
      </c>
      <c r="N830" s="344">
        <f>N54</f>
        <v>0</v>
      </c>
      <c r="O830" s="344">
        <f>O54</f>
        <v>0</v>
      </c>
      <c r="P830" s="344">
        <f>P54</f>
        <v>0</v>
      </c>
      <c r="Q830" s="344">
        <f>Q54</f>
        <v>0</v>
      </c>
      <c r="T830" s="255"/>
      <c r="U830" s="255"/>
      <c r="V830" s="255"/>
      <c r="W830" s="255"/>
      <c r="X830" s="255"/>
      <c r="Z830" s="567"/>
    </row>
    <row r="831" spans="1:26" ht="15.75" customHeight="1" thickBot="1">
      <c r="B831" s="160"/>
      <c r="C831" s="15"/>
      <c r="D831" s="153"/>
      <c r="E831" s="15"/>
      <c r="H831" s="153"/>
      <c r="I831" s="153"/>
      <c r="J831" s="346"/>
      <c r="K831" s="341"/>
      <c r="L831" s="341"/>
      <c r="M831" s="341"/>
      <c r="N831" s="341"/>
      <c r="O831" s="341"/>
      <c r="P831" s="341"/>
      <c r="Q831" s="341"/>
      <c r="T831" s="255"/>
      <c r="U831" s="255"/>
      <c r="V831" s="255"/>
      <c r="W831" s="255"/>
      <c r="X831" s="255"/>
      <c r="Z831" s="567"/>
    </row>
    <row r="832" spans="1:26" ht="15.75" customHeight="1" thickBot="1">
      <c r="A832" s="353"/>
      <c r="B832" s="354" t="s">
        <v>526</v>
      </c>
      <c r="C832" s="355"/>
      <c r="D832" s="354"/>
      <c r="E832" s="354"/>
      <c r="F832" s="354"/>
      <c r="G832" s="356"/>
      <c r="H832" s="356"/>
      <c r="I832" s="356"/>
      <c r="J832" s="357"/>
      <c r="K832" s="358">
        <f>K826+K828+K830</f>
        <v>0</v>
      </c>
      <c r="L832" s="358">
        <f t="shared" ref="L832:M832" si="280">L826+L828+L830</f>
        <v>0</v>
      </c>
      <c r="M832" s="478">
        <f t="shared" si="280"/>
        <v>0</v>
      </c>
      <c r="N832" s="358">
        <f t="shared" ref="N832:P832" si="281">N826+N828+N830</f>
        <v>0</v>
      </c>
      <c r="O832" s="358">
        <f t="shared" si="281"/>
        <v>0</v>
      </c>
      <c r="P832" s="358">
        <f t="shared" si="281"/>
        <v>0</v>
      </c>
      <c r="Q832" s="358">
        <f>Q826+Q828+Q830</f>
        <v>0</v>
      </c>
      <c r="T832" s="255"/>
      <c r="U832" s="255"/>
      <c r="V832" s="255"/>
      <c r="W832" s="255"/>
      <c r="X832" s="255"/>
      <c r="Z832" s="567"/>
    </row>
    <row r="833" spans="1:26" ht="15.75" customHeight="1">
      <c r="C833" s="152"/>
      <c r="D833" s="15"/>
      <c r="E833" s="15"/>
      <c r="H833" s="244"/>
      <c r="I833" s="244"/>
      <c r="J833" s="359"/>
      <c r="K833" s="213"/>
      <c r="L833" s="213"/>
      <c r="M833" s="213"/>
      <c r="N833" s="213"/>
      <c r="O833" s="213"/>
      <c r="P833" s="213"/>
      <c r="Q833" s="213"/>
      <c r="T833" s="255"/>
      <c r="U833" s="255"/>
      <c r="V833" s="255"/>
      <c r="W833" s="255"/>
      <c r="X833" s="255"/>
      <c r="Z833" s="567"/>
    </row>
    <row r="834" spans="1:26" ht="15.75" customHeight="1">
      <c r="C834" s="152"/>
      <c r="D834" s="15"/>
      <c r="E834" s="15"/>
      <c r="H834" s="244"/>
      <c r="I834" s="244"/>
      <c r="J834" s="359"/>
      <c r="K834" s="213"/>
      <c r="L834" s="213"/>
      <c r="M834" s="213"/>
      <c r="N834" s="213"/>
      <c r="O834" s="213"/>
      <c r="P834" s="213"/>
      <c r="Q834" s="213"/>
      <c r="T834" s="255"/>
      <c r="U834" s="255"/>
      <c r="V834" s="255"/>
      <c r="W834" s="255"/>
      <c r="X834" s="255"/>
      <c r="Z834" s="567"/>
    </row>
    <row r="835" spans="1:26" ht="15.75" customHeight="1">
      <c r="B835" s="257"/>
      <c r="C835" s="152"/>
      <c r="D835" s="15"/>
      <c r="E835" s="15"/>
      <c r="H835" s="244"/>
      <c r="I835" s="244"/>
      <c r="J835" s="359"/>
      <c r="K835" s="29"/>
      <c r="L835" s="29"/>
      <c r="M835" s="17"/>
      <c r="N835" s="17"/>
      <c r="O835" s="17"/>
      <c r="P835" s="17"/>
      <c r="Q835" s="17"/>
      <c r="T835" s="255"/>
      <c r="U835" s="255"/>
      <c r="V835" s="255"/>
      <c r="W835" s="255"/>
      <c r="X835" s="255"/>
      <c r="Z835" s="567"/>
    </row>
    <row r="836" spans="1:26" ht="15.75" customHeight="1">
      <c r="B836" s="257"/>
      <c r="C836" s="152"/>
      <c r="D836" s="15"/>
      <c r="E836" s="15"/>
      <c r="H836" s="244"/>
      <c r="I836" s="244"/>
      <c r="J836" s="359"/>
      <c r="K836" s="29"/>
      <c r="L836" s="29"/>
      <c r="M836" s="17"/>
      <c r="N836" s="17"/>
      <c r="O836" s="17"/>
      <c r="P836" s="17"/>
      <c r="Q836" s="17"/>
      <c r="Z836" s="567"/>
    </row>
    <row r="837" spans="1:26" ht="12.75" customHeight="1">
      <c r="B837" s="257" t="s">
        <v>527</v>
      </c>
      <c r="C837" s="152"/>
      <c r="D837" s="360"/>
      <c r="E837" s="15"/>
      <c r="H837" s="244" t="s">
        <v>565</v>
      </c>
      <c r="I837" s="244"/>
      <c r="J837" s="359"/>
      <c r="K837" s="29"/>
      <c r="L837" s="29"/>
      <c r="M837" s="17"/>
      <c r="N837" s="17"/>
      <c r="O837" s="17"/>
      <c r="P837" s="17"/>
      <c r="Q837" s="17"/>
      <c r="Z837" s="567"/>
    </row>
    <row r="838" spans="1:26" ht="12.75" customHeight="1">
      <c r="B838" s="257"/>
      <c r="C838" s="152"/>
      <c r="D838" s="157"/>
      <c r="E838" s="152"/>
      <c r="H838" s="46"/>
      <c r="I838" s="46"/>
      <c r="J838" s="242"/>
      <c r="K838" s="29"/>
      <c r="L838" s="29"/>
      <c r="M838" s="29"/>
      <c r="N838" s="29"/>
      <c r="O838" s="29"/>
      <c r="P838" s="29"/>
      <c r="Q838" s="29"/>
      <c r="Z838" s="567"/>
    </row>
    <row r="839" spans="1:26" ht="12.75" customHeight="1">
      <c r="A839" s="1" t="s">
        <v>11</v>
      </c>
      <c r="B839" s="361">
        <f ca="1">TODAY()</f>
        <v>44534</v>
      </c>
      <c r="H839" s="46"/>
      <c r="I839" s="46"/>
      <c r="J839" s="242"/>
      <c r="K839" s="29"/>
      <c r="L839" s="29"/>
      <c r="M839" s="200"/>
      <c r="N839" s="200"/>
      <c r="O839" s="200"/>
      <c r="P839" s="200"/>
      <c r="Q839" s="200"/>
      <c r="Z839" s="567"/>
    </row>
    <row r="840" spans="1:26" ht="12.75" customHeight="1">
      <c r="B840" s="257"/>
      <c r="H840" s="46"/>
      <c r="I840" s="46"/>
      <c r="J840" s="242"/>
      <c r="K840" s="29"/>
      <c r="L840" s="29"/>
      <c r="M840" s="200"/>
      <c r="N840" s="200"/>
      <c r="O840" s="200"/>
      <c r="P840" s="200"/>
      <c r="Q840" s="200"/>
    </row>
    <row r="841" spans="1:26" ht="12.75" customHeight="1">
      <c r="B841" s="257"/>
      <c r="H841" s="46"/>
      <c r="I841" s="46"/>
      <c r="J841" s="242"/>
      <c r="K841" s="29"/>
      <c r="L841" s="29"/>
      <c r="M841" s="200"/>
      <c r="N841" s="200"/>
      <c r="O841" s="200"/>
      <c r="P841" s="200"/>
      <c r="Q841" s="200"/>
    </row>
    <row r="842" spans="1:26" ht="12.75" customHeight="1">
      <c r="B842" s="257"/>
      <c r="H842" s="46"/>
      <c r="I842" s="46"/>
      <c r="J842" s="242"/>
      <c r="K842" s="29"/>
      <c r="L842" s="29"/>
      <c r="M842" s="200"/>
      <c r="N842" s="200"/>
      <c r="O842" s="200"/>
      <c r="P842" s="200"/>
      <c r="Q842" s="200"/>
    </row>
    <row r="843" spans="1:26" ht="12.75" customHeight="1">
      <c r="B843" s="257"/>
      <c r="H843" s="46"/>
      <c r="I843" s="46"/>
      <c r="J843" s="242"/>
      <c r="K843" s="29"/>
      <c r="L843" s="29"/>
      <c r="M843" s="200"/>
      <c r="N843" s="200"/>
      <c r="O843" s="200"/>
      <c r="P843" s="200"/>
      <c r="Q843" s="200"/>
    </row>
    <row r="844" spans="1:26" ht="12.75" customHeight="1">
      <c r="B844" s="257"/>
      <c r="H844" s="46"/>
      <c r="I844" s="46"/>
      <c r="J844" s="242"/>
      <c r="K844" s="29"/>
      <c r="L844" s="29"/>
      <c r="M844" s="200"/>
      <c r="N844" s="200"/>
      <c r="O844" s="200"/>
      <c r="P844" s="200"/>
      <c r="Q844" s="200"/>
    </row>
    <row r="845" spans="1:26" ht="12.75" customHeight="1">
      <c r="B845" s="257"/>
      <c r="C845" s="152"/>
      <c r="H845" s="46"/>
      <c r="I845" s="46"/>
      <c r="J845" s="242"/>
      <c r="K845" s="29"/>
      <c r="L845" s="29"/>
      <c r="M845" s="200"/>
      <c r="N845" s="200"/>
      <c r="O845" s="200"/>
      <c r="P845" s="200"/>
      <c r="Q845" s="200"/>
    </row>
    <row r="846" spans="1:26" ht="12.75" customHeight="1">
      <c r="B846" s="257"/>
      <c r="C846" s="152"/>
      <c r="H846" s="46"/>
      <c r="I846" s="46"/>
      <c r="J846" s="242"/>
      <c r="K846" s="29"/>
      <c r="L846" s="29"/>
      <c r="M846" s="200"/>
      <c r="N846" s="200"/>
      <c r="O846" s="200"/>
      <c r="P846" s="200"/>
      <c r="Q846" s="200"/>
    </row>
    <row r="847" spans="1:26" ht="12.75" customHeight="1">
      <c r="B847" s="257"/>
      <c r="C847" s="152"/>
      <c r="H847" s="364"/>
      <c r="I847" s="213"/>
      <c r="J847" s="242"/>
      <c r="K847" s="29"/>
      <c r="L847" s="29"/>
      <c r="M847" s="200"/>
      <c r="N847" s="200"/>
      <c r="O847" s="200"/>
      <c r="P847" s="200"/>
      <c r="Q847" s="200"/>
    </row>
    <row r="848" spans="1:26" ht="12.75" customHeight="1">
      <c r="B848" s="257"/>
      <c r="C848" s="152"/>
      <c r="H848" s="46"/>
      <c r="I848" s="46"/>
      <c r="J848" s="242"/>
      <c r="K848" s="29"/>
      <c r="L848" s="29"/>
      <c r="M848" s="200"/>
      <c r="N848" s="200"/>
      <c r="O848" s="200"/>
      <c r="P848" s="200"/>
      <c r="Q848" s="200"/>
    </row>
    <row r="849" spans="2:17" ht="12.75" customHeight="1">
      <c r="B849" s="257"/>
      <c r="C849" s="152"/>
      <c r="H849" s="46"/>
      <c r="I849" s="46"/>
      <c r="J849" s="242"/>
      <c r="K849" s="29"/>
      <c r="L849" s="29"/>
      <c r="M849" s="200"/>
      <c r="N849" s="200"/>
      <c r="O849" s="200"/>
      <c r="P849" s="200"/>
      <c r="Q849" s="200"/>
    </row>
    <row r="850" spans="2:17" ht="12.75" customHeight="1">
      <c r="B850" s="257"/>
      <c r="C850" s="152"/>
      <c r="H850" s="46"/>
      <c r="I850" s="213"/>
      <c r="J850" s="242"/>
      <c r="K850" s="29"/>
      <c r="L850" s="29"/>
      <c r="M850" s="200"/>
      <c r="N850" s="200"/>
      <c r="O850" s="200"/>
      <c r="P850" s="200"/>
      <c r="Q850" s="200"/>
    </row>
    <row r="851" spans="2:17" ht="12.75" customHeight="1">
      <c r="B851" s="257"/>
      <c r="C851" s="152"/>
      <c r="H851" s="46"/>
      <c r="I851" s="46"/>
      <c r="J851" s="242"/>
      <c r="K851" s="29"/>
      <c r="L851" s="29"/>
      <c r="M851" s="200"/>
      <c r="N851" s="200"/>
      <c r="O851" s="200"/>
      <c r="P851" s="200"/>
      <c r="Q851" s="200"/>
    </row>
    <row r="852" spans="2:17" ht="12.75" customHeight="1">
      <c r="B852" s="257"/>
      <c r="C852" s="152"/>
      <c r="H852" s="46"/>
      <c r="I852" s="46"/>
      <c r="J852" s="242"/>
      <c r="K852" s="29"/>
      <c r="L852" s="29"/>
      <c r="M852" s="200"/>
      <c r="N852" s="200"/>
      <c r="O852" s="200"/>
      <c r="P852" s="200"/>
      <c r="Q852" s="200"/>
    </row>
    <row r="853" spans="2:17" ht="12.75" customHeight="1">
      <c r="B853" s="257"/>
      <c r="C853" s="152"/>
      <c r="H853" s="46"/>
      <c r="I853" s="46"/>
      <c r="J853" s="242"/>
      <c r="K853" s="29"/>
      <c r="L853" s="29"/>
      <c r="M853" s="200"/>
      <c r="N853" s="200"/>
      <c r="O853" s="200"/>
      <c r="P853" s="200"/>
      <c r="Q853" s="200"/>
    </row>
    <row r="854" spans="2:17" ht="12.75" customHeight="1">
      <c r="B854" s="257"/>
      <c r="C854" s="152"/>
      <c r="H854" s="46"/>
      <c r="I854" s="46"/>
      <c r="J854" s="242"/>
      <c r="K854" s="29"/>
      <c r="L854" s="29"/>
      <c r="M854" s="200"/>
      <c r="N854" s="200"/>
      <c r="O854" s="200"/>
      <c r="P854" s="200"/>
      <c r="Q854" s="200"/>
    </row>
    <row r="855" spans="2:17" ht="12.75" customHeight="1">
      <c r="B855" s="257"/>
      <c r="C855" s="152"/>
      <c r="H855" s="46"/>
      <c r="I855" s="46"/>
      <c r="J855" s="242"/>
      <c r="K855" s="29"/>
      <c r="L855" s="29"/>
      <c r="M855" s="200"/>
      <c r="N855" s="200"/>
      <c r="O855" s="200"/>
      <c r="P855" s="200"/>
      <c r="Q855" s="200"/>
    </row>
    <row r="856" spans="2:17" ht="12.75" customHeight="1">
      <c r="B856" s="257"/>
      <c r="C856" s="152"/>
      <c r="I856" s="46"/>
      <c r="J856" s="242"/>
      <c r="K856" s="29"/>
      <c r="L856" s="29"/>
      <c r="M856" s="200"/>
      <c r="N856" s="200"/>
      <c r="O856" s="200"/>
      <c r="P856" s="200"/>
      <c r="Q856" s="200"/>
    </row>
    <row r="857" spans="2:17" ht="12.75" customHeight="1">
      <c r="B857" s="257"/>
      <c r="C857" s="152"/>
      <c r="H857" s="46"/>
      <c r="I857" s="46"/>
      <c r="J857" s="242"/>
      <c r="K857" s="29"/>
      <c r="L857" s="29"/>
      <c r="M857" s="200"/>
      <c r="N857" s="200"/>
      <c r="O857" s="200"/>
      <c r="P857" s="200"/>
      <c r="Q857" s="200"/>
    </row>
    <row r="858" spans="2:17" ht="12.75" customHeight="1">
      <c r="B858" s="257"/>
      <c r="C858" s="152"/>
      <c r="H858" s="46"/>
      <c r="I858" s="46"/>
      <c r="J858" s="242"/>
      <c r="K858" s="29"/>
      <c r="L858" s="29"/>
      <c r="M858" s="200"/>
      <c r="N858" s="200"/>
      <c r="O858" s="200"/>
      <c r="P858" s="200"/>
      <c r="Q858" s="200"/>
    </row>
    <row r="859" spans="2:17" ht="12.75" customHeight="1">
      <c r="B859" s="257"/>
      <c r="C859" s="152"/>
      <c r="H859" s="46"/>
      <c r="I859" s="46"/>
      <c r="J859" s="242"/>
      <c r="K859" s="29"/>
      <c r="L859" s="29"/>
      <c r="M859" s="200"/>
      <c r="N859" s="200"/>
      <c r="O859" s="200"/>
      <c r="P859" s="200"/>
      <c r="Q859" s="200"/>
    </row>
    <row r="860" spans="2:17" ht="12.75" customHeight="1">
      <c r="B860" s="257"/>
      <c r="C860" s="152"/>
      <c r="H860" s="46"/>
      <c r="I860" s="46"/>
      <c r="J860" s="242"/>
      <c r="K860" s="29"/>
      <c r="L860" s="29"/>
      <c r="M860" s="200"/>
      <c r="N860" s="200"/>
      <c r="O860" s="200"/>
      <c r="P860" s="200"/>
      <c r="Q860" s="200"/>
    </row>
    <row r="861" spans="2:17" ht="12.75" customHeight="1">
      <c r="B861" s="257"/>
      <c r="C861" s="152"/>
      <c r="H861" s="46"/>
      <c r="I861" s="46"/>
      <c r="J861" s="242"/>
      <c r="K861" s="29"/>
      <c r="L861" s="29"/>
      <c r="M861" s="200"/>
      <c r="N861" s="200"/>
      <c r="O861" s="200"/>
      <c r="P861" s="200"/>
      <c r="Q861" s="200"/>
    </row>
    <row r="862" spans="2:17" ht="12.75" customHeight="1">
      <c r="B862" s="257"/>
      <c r="C862" s="152"/>
      <c r="H862" s="46"/>
      <c r="I862" s="46"/>
      <c r="J862" s="242"/>
      <c r="K862" s="29"/>
      <c r="L862" s="29"/>
      <c r="M862" s="200"/>
      <c r="N862" s="200"/>
      <c r="O862" s="200"/>
      <c r="P862" s="200"/>
      <c r="Q862" s="200"/>
    </row>
    <row r="863" spans="2:17" ht="12.75" customHeight="1">
      <c r="B863" s="257"/>
      <c r="C863" s="152"/>
      <c r="H863" s="46"/>
      <c r="I863" s="46"/>
      <c r="J863" s="242"/>
      <c r="K863" s="29"/>
      <c r="L863" s="29"/>
      <c r="M863" s="200"/>
      <c r="N863" s="200"/>
      <c r="O863" s="200"/>
      <c r="P863" s="200"/>
      <c r="Q863" s="200"/>
    </row>
    <row r="864" spans="2:17" ht="12.75" customHeight="1">
      <c r="B864" s="257"/>
      <c r="C864" s="152"/>
      <c r="H864" s="46"/>
      <c r="I864" s="46"/>
      <c r="J864" s="242"/>
      <c r="K864" s="29"/>
      <c r="L864" s="29"/>
      <c r="M864" s="200"/>
      <c r="N864" s="200"/>
      <c r="O864" s="200"/>
      <c r="P864" s="200"/>
      <c r="Q864" s="200"/>
    </row>
    <row r="865" spans="2:17" ht="12.75" customHeight="1">
      <c r="B865" s="257"/>
      <c r="H865" s="46"/>
      <c r="I865" s="46"/>
      <c r="J865" s="242"/>
      <c r="K865" s="29"/>
      <c r="L865" s="29"/>
      <c r="M865" s="200"/>
      <c r="N865" s="200"/>
      <c r="O865" s="200"/>
      <c r="P865" s="200"/>
      <c r="Q865" s="200"/>
    </row>
    <row r="866" spans="2:17" ht="12.75" customHeight="1">
      <c r="B866" s="257"/>
      <c r="H866" s="46"/>
      <c r="I866" s="46"/>
      <c r="J866" s="242"/>
      <c r="K866" s="29"/>
      <c r="L866" s="29"/>
      <c r="M866" s="200"/>
      <c r="N866" s="200"/>
      <c r="O866" s="200"/>
      <c r="P866" s="200"/>
      <c r="Q866" s="200"/>
    </row>
    <row r="867" spans="2:17" ht="12.75" customHeight="1">
      <c r="B867" s="257"/>
      <c r="H867" s="46"/>
      <c r="I867" s="46"/>
      <c r="J867" s="242"/>
      <c r="K867" s="29"/>
      <c r="L867" s="29"/>
      <c r="M867" s="200"/>
      <c r="N867" s="200"/>
      <c r="O867" s="200"/>
      <c r="P867" s="200"/>
      <c r="Q867" s="200"/>
    </row>
    <row r="868" spans="2:17" ht="12.75" customHeight="1">
      <c r="B868" s="257"/>
      <c r="H868" s="46"/>
      <c r="I868" s="46"/>
      <c r="J868" s="242"/>
      <c r="K868" s="29"/>
      <c r="L868" s="29"/>
      <c r="M868" s="200"/>
      <c r="N868" s="200"/>
      <c r="O868" s="200"/>
      <c r="P868" s="200"/>
      <c r="Q868" s="200"/>
    </row>
    <row r="869" spans="2:17" ht="12.75" customHeight="1">
      <c r="B869" s="257"/>
      <c r="H869" s="46"/>
      <c r="I869" s="46"/>
      <c r="J869" s="242"/>
      <c r="K869" s="29"/>
      <c r="L869" s="29"/>
      <c r="M869" s="200"/>
      <c r="N869" s="200"/>
      <c r="O869" s="200"/>
      <c r="P869" s="200"/>
      <c r="Q869" s="200"/>
    </row>
    <row r="870" spans="2:17" ht="12.75" customHeight="1">
      <c r="B870" s="257"/>
      <c r="H870" s="46"/>
      <c r="I870" s="46"/>
      <c r="J870" s="242"/>
      <c r="K870" s="29"/>
      <c r="L870" s="29"/>
      <c r="M870" s="200"/>
      <c r="N870" s="200"/>
      <c r="O870" s="200"/>
      <c r="P870" s="200"/>
      <c r="Q870" s="200"/>
    </row>
    <row r="871" spans="2:17" ht="12.75" customHeight="1">
      <c r="B871" s="257"/>
      <c r="H871" s="46"/>
      <c r="I871" s="46"/>
      <c r="J871" s="242"/>
      <c r="K871" s="29"/>
      <c r="L871" s="29"/>
      <c r="M871" s="200"/>
      <c r="N871" s="200"/>
      <c r="O871" s="200"/>
      <c r="P871" s="200"/>
      <c r="Q871" s="200"/>
    </row>
    <row r="872" spans="2:17" ht="12.75" customHeight="1">
      <c r="B872" s="257"/>
      <c r="H872" s="46"/>
      <c r="I872" s="46"/>
      <c r="J872" s="242"/>
      <c r="K872" s="29"/>
      <c r="L872" s="29"/>
      <c r="M872" s="200"/>
      <c r="N872" s="200"/>
      <c r="O872" s="200"/>
      <c r="P872" s="200"/>
      <c r="Q872" s="200"/>
    </row>
    <row r="873" spans="2:17" ht="12.75" customHeight="1">
      <c r="B873" s="257"/>
      <c r="H873" s="46"/>
      <c r="I873" s="46"/>
      <c r="J873" s="242"/>
      <c r="K873" s="29"/>
      <c r="L873" s="29"/>
      <c r="M873" s="200"/>
      <c r="N873" s="200"/>
      <c r="O873" s="200"/>
      <c r="P873" s="200"/>
      <c r="Q873" s="200"/>
    </row>
    <row r="874" spans="2:17" ht="12.75" customHeight="1">
      <c r="B874" s="257"/>
      <c r="H874" s="46"/>
      <c r="I874" s="46"/>
      <c r="J874" s="242"/>
      <c r="K874" s="29"/>
      <c r="L874" s="29"/>
      <c r="M874" s="200"/>
      <c r="N874" s="200"/>
      <c r="O874" s="200"/>
      <c r="P874" s="200"/>
      <c r="Q874" s="200"/>
    </row>
    <row r="875" spans="2:17" ht="12.75" customHeight="1">
      <c r="B875" s="257"/>
      <c r="H875" s="46"/>
      <c r="I875" s="46"/>
      <c r="J875" s="242"/>
      <c r="K875" s="29"/>
      <c r="L875" s="29"/>
      <c r="M875" s="200"/>
      <c r="N875" s="200"/>
      <c r="O875" s="200"/>
      <c r="P875" s="200"/>
      <c r="Q875" s="200"/>
    </row>
    <row r="876" spans="2:17" ht="12.75" customHeight="1">
      <c r="B876" s="257"/>
      <c r="H876" s="46"/>
      <c r="I876" s="46"/>
      <c r="J876" s="242"/>
      <c r="K876" s="29"/>
      <c r="L876" s="29"/>
      <c r="M876" s="200"/>
      <c r="N876" s="200"/>
      <c r="O876" s="200"/>
      <c r="P876" s="200"/>
      <c r="Q876" s="200"/>
    </row>
    <row r="877" spans="2:17" ht="12.75" customHeight="1">
      <c r="B877" s="257"/>
      <c r="H877" s="46"/>
      <c r="I877" s="46"/>
      <c r="J877" s="242"/>
      <c r="K877" s="29"/>
      <c r="L877" s="29"/>
      <c r="M877" s="200"/>
      <c r="N877" s="200"/>
      <c r="O877" s="200"/>
      <c r="P877" s="200"/>
      <c r="Q877" s="200"/>
    </row>
    <row r="878" spans="2:17" ht="12.75" customHeight="1">
      <c r="B878" s="257"/>
      <c r="H878" s="46"/>
      <c r="I878" s="46"/>
      <c r="J878" s="242"/>
      <c r="K878" s="29"/>
      <c r="L878" s="29"/>
      <c r="M878" s="200"/>
      <c r="N878" s="200"/>
      <c r="O878" s="200"/>
      <c r="P878" s="200"/>
      <c r="Q878" s="200"/>
    </row>
    <row r="879" spans="2:17" ht="12.75" customHeight="1">
      <c r="B879" s="257"/>
      <c r="H879" s="46"/>
      <c r="I879" s="46"/>
      <c r="J879" s="242"/>
      <c r="K879" s="29"/>
      <c r="L879" s="29"/>
      <c r="M879" s="200"/>
      <c r="N879" s="200"/>
      <c r="O879" s="200"/>
      <c r="P879" s="200"/>
      <c r="Q879" s="200"/>
    </row>
    <row r="880" spans="2:17" ht="12.75" customHeight="1">
      <c r="B880" s="257"/>
      <c r="H880" s="46"/>
      <c r="I880" s="46"/>
      <c r="J880" s="242"/>
      <c r="K880" s="29"/>
      <c r="L880" s="29"/>
      <c r="M880" s="200"/>
      <c r="N880" s="200"/>
      <c r="O880" s="200"/>
      <c r="P880" s="200"/>
      <c r="Q880" s="200"/>
    </row>
    <row r="881" spans="2:17" ht="12.75" customHeight="1">
      <c r="B881" s="257"/>
      <c r="H881" s="46"/>
      <c r="I881" s="46"/>
      <c r="J881" s="242"/>
      <c r="K881" s="29"/>
      <c r="L881" s="29"/>
      <c r="M881" s="200"/>
      <c r="N881" s="200"/>
      <c r="O881" s="200"/>
      <c r="P881" s="200"/>
      <c r="Q881" s="200"/>
    </row>
    <row r="882" spans="2:17" ht="12.75" customHeight="1">
      <c r="B882" s="257"/>
      <c r="H882" s="46"/>
      <c r="I882" s="46"/>
      <c r="J882" s="242"/>
      <c r="K882" s="29"/>
      <c r="L882" s="29"/>
      <c r="M882" s="200"/>
      <c r="N882" s="200"/>
      <c r="O882" s="200"/>
      <c r="P882" s="200"/>
      <c r="Q882" s="200"/>
    </row>
    <row r="883" spans="2:17" ht="12.75" customHeight="1">
      <c r="B883" s="257"/>
      <c r="H883" s="46"/>
      <c r="I883" s="46"/>
      <c r="J883" s="242"/>
      <c r="K883" s="29"/>
      <c r="L883" s="29"/>
      <c r="M883" s="200"/>
      <c r="N883" s="200"/>
      <c r="O883" s="200"/>
      <c r="P883" s="200"/>
      <c r="Q883" s="200"/>
    </row>
    <row r="884" spans="2:17" ht="12.75" customHeight="1">
      <c r="B884" s="257"/>
      <c r="H884" s="46"/>
      <c r="I884" s="46"/>
      <c r="J884" s="242"/>
      <c r="K884" s="29"/>
      <c r="L884" s="29"/>
      <c r="M884" s="200"/>
      <c r="N884" s="200"/>
      <c r="O884" s="200"/>
      <c r="P884" s="200"/>
      <c r="Q884" s="200"/>
    </row>
    <row r="885" spans="2:17" ht="12.75" customHeight="1">
      <c r="B885" s="257"/>
      <c r="H885" s="46"/>
      <c r="I885" s="46"/>
      <c r="J885" s="242"/>
      <c r="K885" s="29"/>
      <c r="L885" s="29"/>
      <c r="M885" s="200"/>
      <c r="N885" s="200"/>
      <c r="O885" s="200"/>
      <c r="P885" s="200"/>
      <c r="Q885" s="200"/>
    </row>
    <row r="886" spans="2:17" ht="12.75" customHeight="1">
      <c r="B886" s="257"/>
      <c r="H886" s="46"/>
      <c r="I886" s="46"/>
      <c r="J886" s="242"/>
      <c r="K886" s="29"/>
      <c r="L886" s="29"/>
      <c r="M886" s="200"/>
      <c r="N886" s="200"/>
      <c r="O886" s="200"/>
      <c r="P886" s="200"/>
      <c r="Q886" s="200"/>
    </row>
    <row r="887" spans="2:17" ht="12.75" customHeight="1">
      <c r="B887" s="257"/>
      <c r="H887" s="46"/>
      <c r="I887" s="46"/>
      <c r="J887" s="242"/>
      <c r="K887" s="29"/>
      <c r="L887" s="29"/>
      <c r="M887" s="200"/>
      <c r="N887" s="200"/>
      <c r="O887" s="200"/>
      <c r="P887" s="200"/>
      <c r="Q887" s="200"/>
    </row>
    <row r="888" spans="2:17" ht="12.75" customHeight="1">
      <c r="B888" s="257"/>
      <c r="H888" s="46"/>
      <c r="I888" s="46"/>
      <c r="J888" s="242"/>
      <c r="K888" s="29"/>
      <c r="L888" s="29"/>
      <c r="M888" s="200"/>
      <c r="N888" s="200"/>
      <c r="O888" s="200"/>
      <c r="P888" s="200"/>
      <c r="Q888" s="200"/>
    </row>
    <row r="889" spans="2:17" ht="12.75" customHeight="1">
      <c r="B889" s="257"/>
      <c r="H889" s="46"/>
      <c r="I889" s="46"/>
      <c r="J889" s="242"/>
      <c r="K889" s="29"/>
      <c r="L889" s="29"/>
      <c r="M889" s="200"/>
      <c r="N889" s="200"/>
      <c r="O889" s="200"/>
      <c r="P889" s="200"/>
      <c r="Q889" s="200"/>
    </row>
    <row r="890" spans="2:17" ht="12.75" customHeight="1">
      <c r="B890" s="257"/>
      <c r="H890" s="46"/>
      <c r="I890" s="46"/>
      <c r="J890" s="242"/>
      <c r="K890" s="29"/>
      <c r="L890" s="29"/>
      <c r="M890" s="200"/>
      <c r="N890" s="200"/>
      <c r="O890" s="200"/>
      <c r="P890" s="200"/>
      <c r="Q890" s="200"/>
    </row>
    <row r="891" spans="2:17" ht="12.75" customHeight="1">
      <c r="B891" s="257"/>
      <c r="H891" s="46"/>
      <c r="I891" s="46"/>
      <c r="J891" s="242"/>
      <c r="K891" s="29"/>
      <c r="L891" s="29"/>
      <c r="M891" s="200"/>
      <c r="N891" s="200"/>
      <c r="O891" s="200"/>
      <c r="P891" s="200"/>
      <c r="Q891" s="200"/>
    </row>
    <row r="892" spans="2:17" ht="12.75" customHeight="1">
      <c r="B892" s="257"/>
      <c r="H892" s="46"/>
      <c r="I892" s="46"/>
      <c r="J892" s="242"/>
      <c r="K892" s="29"/>
      <c r="L892" s="29"/>
      <c r="M892" s="200"/>
      <c r="N892" s="200"/>
      <c r="O892" s="200"/>
      <c r="P892" s="200"/>
      <c r="Q892" s="200"/>
    </row>
    <row r="893" spans="2:17" ht="12.75" customHeight="1">
      <c r="B893" s="257"/>
      <c r="H893" s="46"/>
      <c r="I893" s="46"/>
      <c r="J893" s="242"/>
      <c r="K893" s="29"/>
      <c r="L893" s="29"/>
      <c r="M893" s="200"/>
      <c r="N893" s="200"/>
      <c r="O893" s="200"/>
      <c r="P893" s="200"/>
      <c r="Q893" s="200"/>
    </row>
    <row r="894" spans="2:17" ht="12.75" customHeight="1">
      <c r="B894" s="257"/>
      <c r="H894" s="46"/>
      <c r="I894" s="46"/>
      <c r="J894" s="242"/>
      <c r="K894" s="29"/>
      <c r="L894" s="29"/>
      <c r="M894" s="200"/>
      <c r="N894" s="200"/>
      <c r="O894" s="200"/>
      <c r="P894" s="200"/>
      <c r="Q894" s="200"/>
    </row>
    <row r="895" spans="2:17" ht="12.75" customHeight="1">
      <c r="B895" s="257"/>
      <c r="H895" s="46"/>
      <c r="I895" s="46"/>
      <c r="J895" s="242"/>
      <c r="K895" s="29"/>
      <c r="L895" s="29"/>
      <c r="M895" s="200"/>
      <c r="N895" s="200"/>
      <c r="O895" s="200"/>
      <c r="P895" s="200"/>
      <c r="Q895" s="200"/>
    </row>
    <row r="896" spans="2:17" ht="12.75" customHeight="1">
      <c r="B896" s="257"/>
      <c r="H896" s="46"/>
      <c r="I896" s="46"/>
      <c r="J896" s="242"/>
      <c r="K896" s="29"/>
      <c r="L896" s="29"/>
      <c r="M896" s="200"/>
      <c r="N896" s="200"/>
      <c r="O896" s="200"/>
      <c r="P896" s="200"/>
      <c r="Q896" s="200"/>
    </row>
    <row r="897" spans="2:17" ht="12.75" customHeight="1">
      <c r="B897" s="257"/>
      <c r="H897" s="46"/>
      <c r="I897" s="46"/>
      <c r="J897" s="242"/>
      <c r="K897" s="29"/>
      <c r="L897" s="29"/>
      <c r="M897" s="200"/>
      <c r="N897" s="200"/>
      <c r="O897" s="200"/>
      <c r="P897" s="200"/>
      <c r="Q897" s="200"/>
    </row>
    <row r="898" spans="2:17" ht="12.75" customHeight="1">
      <c r="B898" s="257"/>
      <c r="H898" s="46"/>
      <c r="I898" s="46"/>
      <c r="J898" s="242"/>
      <c r="K898" s="29"/>
      <c r="L898" s="29"/>
      <c r="M898" s="200"/>
      <c r="N898" s="200"/>
      <c r="O898" s="200"/>
      <c r="P898" s="200"/>
      <c r="Q898" s="200"/>
    </row>
    <row r="899" spans="2:17" ht="12.75" customHeight="1">
      <c r="B899" s="257"/>
      <c r="H899" s="46"/>
      <c r="I899" s="46"/>
      <c r="J899" s="242"/>
      <c r="K899" s="29"/>
      <c r="L899" s="29"/>
      <c r="M899" s="200"/>
      <c r="N899" s="200"/>
      <c r="O899" s="200"/>
      <c r="P899" s="200"/>
      <c r="Q899" s="200"/>
    </row>
    <row r="900" spans="2:17" ht="12.75" customHeight="1">
      <c r="B900" s="257"/>
      <c r="H900" s="46"/>
      <c r="I900" s="46"/>
      <c r="J900" s="242"/>
      <c r="K900" s="29"/>
      <c r="L900" s="29"/>
      <c r="M900" s="200"/>
      <c r="N900" s="200"/>
      <c r="O900" s="200"/>
      <c r="P900" s="200"/>
      <c r="Q900" s="200"/>
    </row>
    <row r="901" spans="2:17" ht="12.75" customHeight="1">
      <c r="B901" s="257"/>
      <c r="H901" s="46"/>
      <c r="I901" s="46"/>
      <c r="J901" s="242"/>
      <c r="K901" s="29"/>
      <c r="L901" s="29"/>
      <c r="M901" s="200"/>
      <c r="N901" s="200"/>
      <c r="O901" s="200"/>
      <c r="P901" s="200"/>
      <c r="Q901" s="200"/>
    </row>
    <row r="902" spans="2:17" ht="12.75" customHeight="1">
      <c r="B902" s="257"/>
      <c r="H902" s="46"/>
      <c r="I902" s="46"/>
      <c r="J902" s="242"/>
      <c r="K902" s="29"/>
      <c r="L902" s="29"/>
      <c r="M902" s="200"/>
      <c r="N902" s="200"/>
      <c r="O902" s="200"/>
      <c r="P902" s="200"/>
      <c r="Q902" s="200"/>
    </row>
    <row r="903" spans="2:17" ht="12.75" customHeight="1">
      <c r="B903" s="257"/>
      <c r="H903" s="46"/>
      <c r="I903" s="46"/>
      <c r="J903" s="242"/>
      <c r="K903" s="29"/>
      <c r="L903" s="29"/>
      <c r="M903" s="200"/>
      <c r="N903" s="200"/>
      <c r="O903" s="200"/>
      <c r="P903" s="200"/>
      <c r="Q903" s="200"/>
    </row>
    <row r="904" spans="2:17" ht="12.75" customHeight="1">
      <c r="B904" s="257"/>
      <c r="H904" s="46"/>
      <c r="I904" s="46"/>
      <c r="J904" s="242"/>
      <c r="K904" s="29"/>
      <c r="L904" s="29"/>
      <c r="M904" s="200"/>
      <c r="N904" s="200"/>
      <c r="O904" s="200"/>
      <c r="P904" s="200"/>
      <c r="Q904" s="200"/>
    </row>
    <row r="905" spans="2:17" ht="12.75" customHeight="1">
      <c r="B905" s="257"/>
      <c r="H905" s="46"/>
      <c r="I905" s="46"/>
      <c r="J905" s="242"/>
      <c r="K905" s="29"/>
      <c r="L905" s="29"/>
      <c r="M905" s="200"/>
      <c r="N905" s="200"/>
      <c r="O905" s="200"/>
      <c r="P905" s="200"/>
      <c r="Q905" s="200"/>
    </row>
    <row r="906" spans="2:17" ht="12.75" customHeight="1">
      <c r="B906" s="257"/>
      <c r="H906" s="46"/>
      <c r="I906" s="46"/>
      <c r="J906" s="242"/>
      <c r="K906" s="29"/>
      <c r="L906" s="29"/>
      <c r="M906" s="200"/>
      <c r="N906" s="200"/>
      <c r="O906" s="200"/>
      <c r="P906" s="200"/>
      <c r="Q906" s="200"/>
    </row>
    <row r="907" spans="2:17" ht="12.75" customHeight="1">
      <c r="B907" s="257"/>
      <c r="H907" s="46"/>
      <c r="I907" s="46"/>
      <c r="J907" s="242"/>
      <c r="K907" s="29"/>
      <c r="L907" s="29"/>
      <c r="M907" s="200"/>
      <c r="N907" s="200"/>
      <c r="O907" s="200"/>
      <c r="P907" s="200"/>
      <c r="Q907" s="200"/>
    </row>
    <row r="908" spans="2:17" ht="12.75" customHeight="1">
      <c r="B908" s="257"/>
      <c r="H908" s="46"/>
      <c r="I908" s="46"/>
      <c r="J908" s="242"/>
      <c r="K908" s="29"/>
      <c r="L908" s="29"/>
      <c r="M908" s="200"/>
      <c r="N908" s="200"/>
      <c r="O908" s="200"/>
      <c r="P908" s="200"/>
      <c r="Q908" s="200"/>
    </row>
    <row r="909" spans="2:17" ht="12.75" customHeight="1">
      <c r="B909" s="257"/>
      <c r="H909" s="46"/>
      <c r="I909" s="46"/>
      <c r="J909" s="242"/>
      <c r="K909" s="29"/>
      <c r="L909" s="29"/>
      <c r="M909" s="200"/>
      <c r="N909" s="200"/>
      <c r="O909" s="200"/>
      <c r="P909" s="200"/>
      <c r="Q909" s="200"/>
    </row>
    <row r="910" spans="2:17" ht="12.75" customHeight="1">
      <c r="B910" s="257"/>
      <c r="H910" s="46"/>
      <c r="I910" s="46"/>
      <c r="J910" s="242"/>
      <c r="K910" s="29"/>
      <c r="L910" s="29"/>
      <c r="M910" s="200"/>
      <c r="N910" s="200"/>
      <c r="O910" s="200"/>
      <c r="P910" s="200"/>
      <c r="Q910" s="200"/>
    </row>
    <row r="911" spans="2:17" ht="12.75" customHeight="1">
      <c r="B911" s="257"/>
      <c r="H911" s="46"/>
      <c r="I911" s="46"/>
      <c r="J911" s="242"/>
      <c r="K911" s="29"/>
      <c r="L911" s="29"/>
      <c r="M911" s="200"/>
      <c r="N911" s="200"/>
      <c r="O911" s="200"/>
      <c r="P911" s="200"/>
      <c r="Q911" s="200"/>
    </row>
    <row r="912" spans="2:17" ht="12.75" customHeight="1">
      <c r="B912" s="257"/>
      <c r="H912" s="46"/>
      <c r="I912" s="46"/>
      <c r="J912" s="242"/>
      <c r="K912" s="29"/>
      <c r="L912" s="29"/>
      <c r="M912" s="200"/>
      <c r="N912" s="200"/>
      <c r="O912" s="200"/>
      <c r="P912" s="200"/>
      <c r="Q912" s="200"/>
    </row>
    <row r="913" spans="2:17" ht="12.75" customHeight="1">
      <c r="B913" s="257"/>
      <c r="H913" s="46"/>
      <c r="I913" s="46"/>
      <c r="J913" s="242"/>
      <c r="K913" s="29"/>
      <c r="L913" s="29"/>
      <c r="M913" s="200"/>
      <c r="N913" s="200"/>
      <c r="O913" s="200"/>
      <c r="P913" s="200"/>
      <c r="Q913" s="200"/>
    </row>
    <row r="914" spans="2:17" ht="12.75" customHeight="1">
      <c r="B914" s="257"/>
      <c r="H914" s="46"/>
      <c r="I914" s="46"/>
      <c r="J914" s="242"/>
      <c r="K914" s="29"/>
      <c r="L914" s="29"/>
      <c r="M914" s="200"/>
      <c r="N914" s="200"/>
      <c r="O914" s="200"/>
      <c r="P914" s="200"/>
      <c r="Q914" s="200"/>
    </row>
    <row r="915" spans="2:17" ht="12.75" customHeight="1">
      <c r="B915" s="257"/>
      <c r="H915" s="46"/>
      <c r="I915" s="46"/>
      <c r="J915" s="242"/>
      <c r="K915" s="29"/>
      <c r="L915" s="29"/>
      <c r="M915" s="200"/>
      <c r="N915" s="200"/>
      <c r="O915" s="200"/>
      <c r="P915" s="200"/>
      <c r="Q915" s="200"/>
    </row>
    <row r="916" spans="2:17" ht="12.75" customHeight="1">
      <c r="B916" s="257"/>
      <c r="H916" s="46"/>
      <c r="I916" s="46"/>
      <c r="J916" s="242"/>
      <c r="K916" s="29"/>
      <c r="L916" s="29"/>
      <c r="M916" s="200"/>
      <c r="N916" s="200"/>
      <c r="O916" s="200"/>
      <c r="P916" s="200"/>
      <c r="Q916" s="200"/>
    </row>
    <row r="917" spans="2:17" ht="12.75" customHeight="1">
      <c r="B917" s="257"/>
      <c r="H917" s="46"/>
      <c r="I917" s="46"/>
      <c r="J917" s="242"/>
      <c r="K917" s="29"/>
      <c r="L917" s="29"/>
      <c r="M917" s="200"/>
      <c r="N917" s="200"/>
      <c r="O917" s="200"/>
      <c r="P917" s="200"/>
      <c r="Q917" s="200"/>
    </row>
    <row r="918" spans="2:17" ht="12.75" customHeight="1">
      <c r="B918" s="257"/>
      <c r="H918" s="46"/>
      <c r="I918" s="46"/>
      <c r="J918" s="242"/>
      <c r="K918" s="29"/>
      <c r="L918" s="29"/>
      <c r="M918" s="200"/>
      <c r="N918" s="200"/>
      <c r="O918" s="200"/>
      <c r="P918" s="200"/>
      <c r="Q918" s="200"/>
    </row>
    <row r="919" spans="2:17" ht="12.75" customHeight="1">
      <c r="B919" s="257"/>
      <c r="H919" s="46"/>
      <c r="I919" s="46"/>
      <c r="J919" s="242"/>
      <c r="K919" s="29"/>
      <c r="L919" s="29"/>
      <c r="M919" s="200"/>
      <c r="N919" s="200"/>
      <c r="O919" s="200"/>
      <c r="P919" s="200"/>
      <c r="Q919" s="200"/>
    </row>
    <row r="920" spans="2:17" ht="12.75" customHeight="1">
      <c r="B920" s="257"/>
      <c r="H920" s="46"/>
      <c r="I920" s="46"/>
      <c r="J920" s="242"/>
      <c r="K920" s="29"/>
      <c r="L920" s="29"/>
      <c r="M920" s="200"/>
      <c r="N920" s="200"/>
      <c r="O920" s="200"/>
      <c r="P920" s="200"/>
      <c r="Q920" s="200"/>
    </row>
    <row r="921" spans="2:17" ht="12.75" customHeight="1">
      <c r="B921" s="257"/>
      <c r="H921" s="46"/>
      <c r="I921" s="46"/>
      <c r="J921" s="242"/>
      <c r="K921" s="29"/>
      <c r="L921" s="29"/>
      <c r="M921" s="200"/>
      <c r="N921" s="200"/>
      <c r="O921" s="200"/>
      <c r="P921" s="200"/>
      <c r="Q921" s="200"/>
    </row>
    <row r="922" spans="2:17" ht="12.75" customHeight="1">
      <c r="B922" s="257"/>
      <c r="H922" s="46"/>
      <c r="I922" s="46"/>
      <c r="J922" s="242"/>
      <c r="K922" s="29"/>
      <c r="L922" s="29"/>
      <c r="M922" s="200"/>
      <c r="N922" s="200"/>
      <c r="O922" s="200"/>
      <c r="P922" s="200"/>
      <c r="Q922" s="200"/>
    </row>
    <row r="923" spans="2:17" ht="12.75" customHeight="1">
      <c r="B923" s="257"/>
      <c r="H923" s="46"/>
      <c r="I923" s="46"/>
      <c r="J923" s="242"/>
      <c r="K923" s="29"/>
      <c r="L923" s="29"/>
      <c r="M923" s="200"/>
      <c r="N923" s="200"/>
      <c r="O923" s="200"/>
      <c r="P923" s="200"/>
      <c r="Q923" s="200"/>
    </row>
    <row r="924" spans="2:17" ht="12.75" customHeight="1">
      <c r="B924" s="257"/>
      <c r="H924" s="46"/>
      <c r="I924" s="46"/>
      <c r="J924" s="242"/>
      <c r="K924" s="29"/>
      <c r="L924" s="29"/>
      <c r="M924" s="200"/>
      <c r="N924" s="200"/>
      <c r="O924" s="200"/>
      <c r="P924" s="200"/>
      <c r="Q924" s="200"/>
    </row>
    <row r="925" spans="2:17" ht="12.75" customHeight="1">
      <c r="B925" s="257"/>
      <c r="H925" s="46"/>
      <c r="I925" s="46"/>
      <c r="J925" s="242"/>
      <c r="K925" s="29"/>
      <c r="L925" s="29"/>
      <c r="M925" s="200"/>
      <c r="N925" s="200"/>
      <c r="O925" s="200"/>
      <c r="P925" s="200"/>
      <c r="Q925" s="200"/>
    </row>
    <row r="926" spans="2:17" ht="12.75" customHeight="1">
      <c r="B926" s="257"/>
      <c r="H926" s="46"/>
      <c r="I926" s="46"/>
      <c r="J926" s="242"/>
      <c r="K926" s="29"/>
      <c r="L926" s="29"/>
      <c r="M926" s="200"/>
      <c r="N926" s="200"/>
      <c r="O926" s="200"/>
      <c r="P926" s="200"/>
      <c r="Q926" s="200"/>
    </row>
    <row r="927" spans="2:17" ht="12.75" customHeight="1">
      <c r="B927" s="257"/>
      <c r="H927" s="46"/>
      <c r="I927" s="46"/>
      <c r="J927" s="242"/>
      <c r="K927" s="29"/>
      <c r="L927" s="29"/>
      <c r="M927" s="200"/>
      <c r="N927" s="200"/>
      <c r="O927" s="200"/>
      <c r="P927" s="200"/>
      <c r="Q927" s="200"/>
    </row>
    <row r="928" spans="2:17" ht="12.75" customHeight="1">
      <c r="B928" s="257"/>
      <c r="H928" s="46"/>
      <c r="I928" s="46"/>
      <c r="J928" s="242"/>
      <c r="K928" s="29"/>
      <c r="L928" s="29"/>
      <c r="M928" s="200"/>
      <c r="N928" s="200"/>
      <c r="O928" s="200"/>
      <c r="P928" s="200"/>
      <c r="Q928" s="200"/>
    </row>
    <row r="929" spans="2:17" ht="12.75" customHeight="1">
      <c r="B929" s="257"/>
      <c r="H929" s="46"/>
      <c r="I929" s="46"/>
      <c r="J929" s="242"/>
      <c r="K929" s="29"/>
      <c r="L929" s="29"/>
      <c r="M929" s="200"/>
      <c r="N929" s="200"/>
      <c r="O929" s="200"/>
      <c r="P929" s="200"/>
      <c r="Q929" s="200"/>
    </row>
    <row r="930" spans="2:17" ht="12.75" customHeight="1">
      <c r="B930" s="257"/>
      <c r="H930" s="46"/>
      <c r="I930" s="46"/>
      <c r="J930" s="242"/>
      <c r="K930" s="29"/>
      <c r="L930" s="29"/>
      <c r="M930" s="200"/>
      <c r="N930" s="200"/>
      <c r="O930" s="200"/>
      <c r="P930" s="200"/>
      <c r="Q930" s="200"/>
    </row>
    <row r="931" spans="2:17" ht="12.75" customHeight="1">
      <c r="B931" s="257"/>
      <c r="H931" s="46"/>
      <c r="I931" s="46"/>
      <c r="J931" s="242"/>
      <c r="K931" s="29"/>
      <c r="L931" s="29"/>
      <c r="M931" s="200"/>
      <c r="N931" s="200"/>
      <c r="O931" s="200"/>
      <c r="P931" s="200"/>
      <c r="Q931" s="200"/>
    </row>
    <row r="932" spans="2:17" ht="12.75" customHeight="1">
      <c r="B932" s="257"/>
      <c r="H932" s="46"/>
      <c r="I932" s="46"/>
      <c r="J932" s="242"/>
      <c r="K932" s="29"/>
      <c r="L932" s="29"/>
      <c r="M932" s="200"/>
      <c r="N932" s="200"/>
      <c r="O932" s="200"/>
      <c r="P932" s="200"/>
      <c r="Q932" s="200"/>
    </row>
    <row r="933" spans="2:17" ht="12.75" customHeight="1">
      <c r="B933" s="257"/>
      <c r="H933" s="46"/>
      <c r="I933" s="46"/>
      <c r="J933" s="242"/>
      <c r="K933" s="29"/>
      <c r="L933" s="29"/>
      <c r="M933" s="200"/>
      <c r="N933" s="200"/>
      <c r="O933" s="200"/>
      <c r="P933" s="200"/>
      <c r="Q933" s="200"/>
    </row>
    <row r="934" spans="2:17" ht="12.75" customHeight="1">
      <c r="B934" s="257"/>
      <c r="H934" s="46"/>
      <c r="I934" s="46"/>
      <c r="J934" s="242"/>
      <c r="K934" s="29"/>
      <c r="L934" s="29"/>
      <c r="M934" s="200"/>
      <c r="N934" s="200"/>
      <c r="O934" s="200"/>
      <c r="P934" s="200"/>
      <c r="Q934" s="200"/>
    </row>
    <row r="935" spans="2:17" ht="12.75" customHeight="1">
      <c r="B935" s="257"/>
      <c r="H935" s="46"/>
      <c r="I935" s="46"/>
      <c r="J935" s="242"/>
      <c r="K935" s="29"/>
      <c r="L935" s="29"/>
      <c r="M935" s="200"/>
      <c r="N935" s="200"/>
      <c r="O935" s="200"/>
      <c r="P935" s="200"/>
      <c r="Q935" s="200"/>
    </row>
    <row r="936" spans="2:17" ht="12.75" customHeight="1">
      <c r="B936" s="257"/>
      <c r="H936" s="46"/>
      <c r="I936" s="46"/>
      <c r="J936" s="242"/>
      <c r="K936" s="29"/>
      <c r="L936" s="29"/>
      <c r="M936" s="200"/>
      <c r="N936" s="200"/>
      <c r="O936" s="200"/>
      <c r="P936" s="200"/>
      <c r="Q936" s="200"/>
    </row>
    <row r="937" spans="2:17" ht="12.75" customHeight="1">
      <c r="B937" s="257"/>
      <c r="H937" s="46"/>
      <c r="I937" s="46"/>
      <c r="J937" s="242"/>
      <c r="K937" s="29"/>
      <c r="L937" s="29"/>
      <c r="M937" s="200"/>
      <c r="N937" s="200"/>
      <c r="O937" s="200"/>
      <c r="P937" s="200"/>
      <c r="Q937" s="200"/>
    </row>
    <row r="938" spans="2:17" ht="12.75" customHeight="1">
      <c r="B938" s="257"/>
      <c r="H938" s="46"/>
      <c r="I938" s="46"/>
      <c r="J938" s="242"/>
      <c r="K938" s="29"/>
      <c r="L938" s="29"/>
      <c r="M938" s="200"/>
      <c r="N938" s="200"/>
      <c r="O938" s="200"/>
      <c r="P938" s="200"/>
      <c r="Q938" s="200"/>
    </row>
    <row r="939" spans="2:17" ht="12.75" customHeight="1">
      <c r="B939" s="257"/>
      <c r="H939" s="46"/>
      <c r="I939" s="46"/>
      <c r="J939" s="242"/>
      <c r="K939" s="29"/>
      <c r="L939" s="29"/>
      <c r="M939" s="200"/>
      <c r="N939" s="200"/>
      <c r="O939" s="200"/>
      <c r="P939" s="200"/>
      <c r="Q939" s="200"/>
    </row>
    <row r="940" spans="2:17" ht="12.75" customHeight="1">
      <c r="B940" s="257"/>
      <c r="H940" s="46"/>
      <c r="I940" s="46"/>
      <c r="J940" s="242"/>
      <c r="K940" s="29"/>
      <c r="L940" s="29"/>
      <c r="M940" s="200"/>
      <c r="N940" s="200"/>
      <c r="O940" s="200"/>
      <c r="P940" s="200"/>
      <c r="Q940" s="200"/>
    </row>
    <row r="941" spans="2:17" ht="12.75" customHeight="1">
      <c r="B941" s="257"/>
      <c r="H941" s="46"/>
      <c r="I941" s="46"/>
      <c r="J941" s="242"/>
      <c r="K941" s="29"/>
      <c r="L941" s="29"/>
      <c r="M941" s="200"/>
      <c r="N941" s="200"/>
      <c r="O941" s="200"/>
      <c r="P941" s="200"/>
      <c r="Q941" s="200"/>
    </row>
    <row r="942" spans="2:17" ht="12.75" customHeight="1">
      <c r="B942" s="257"/>
      <c r="H942" s="46"/>
      <c r="I942" s="46"/>
      <c r="J942" s="242"/>
      <c r="K942" s="29"/>
      <c r="L942" s="29"/>
      <c r="M942" s="200"/>
      <c r="N942" s="200"/>
      <c r="O942" s="200"/>
      <c r="P942" s="200"/>
      <c r="Q942" s="200"/>
    </row>
    <row r="943" spans="2:17" ht="12.75" customHeight="1">
      <c r="B943" s="257"/>
      <c r="H943" s="46"/>
      <c r="I943" s="46"/>
      <c r="J943" s="242"/>
      <c r="K943" s="29"/>
      <c r="L943" s="29"/>
      <c r="M943" s="200"/>
      <c r="N943" s="200"/>
      <c r="O943" s="200"/>
      <c r="P943" s="200"/>
      <c r="Q943" s="200"/>
    </row>
    <row r="944" spans="2:17" ht="12.75" customHeight="1">
      <c r="B944" s="257"/>
      <c r="H944" s="46"/>
      <c r="I944" s="46"/>
      <c r="J944" s="242"/>
      <c r="K944" s="29"/>
      <c r="L944" s="29"/>
      <c r="M944" s="200"/>
      <c r="N944" s="200"/>
      <c r="O944" s="200"/>
      <c r="P944" s="200"/>
      <c r="Q944" s="200"/>
    </row>
    <row r="945" spans="2:17" ht="12.75" customHeight="1">
      <c r="B945" s="257"/>
      <c r="H945" s="46"/>
      <c r="I945" s="46"/>
      <c r="J945" s="242"/>
      <c r="K945" s="29"/>
      <c r="L945" s="29"/>
      <c r="M945" s="200"/>
      <c r="N945" s="200"/>
      <c r="O945" s="200"/>
      <c r="P945" s="200"/>
      <c r="Q945" s="200"/>
    </row>
    <row r="946" spans="2:17" ht="12.75" customHeight="1">
      <c r="B946" s="257"/>
      <c r="H946" s="46"/>
      <c r="I946" s="46"/>
      <c r="J946" s="242"/>
      <c r="K946" s="29"/>
      <c r="L946" s="29"/>
      <c r="M946" s="200"/>
      <c r="N946" s="200"/>
      <c r="O946" s="200"/>
      <c r="P946" s="200"/>
      <c r="Q946" s="200"/>
    </row>
    <row r="947" spans="2:17" ht="12.75" customHeight="1">
      <c r="B947" s="257"/>
      <c r="H947" s="46"/>
      <c r="I947" s="46"/>
      <c r="J947" s="242"/>
      <c r="K947" s="29"/>
      <c r="L947" s="29"/>
      <c r="M947" s="200"/>
      <c r="N947" s="200"/>
      <c r="O947" s="200"/>
      <c r="P947" s="200"/>
      <c r="Q947" s="200"/>
    </row>
    <row r="948" spans="2:17" ht="12.75" customHeight="1">
      <c r="B948" s="257"/>
      <c r="H948" s="46"/>
      <c r="I948" s="46"/>
      <c r="J948" s="242"/>
      <c r="K948" s="29"/>
      <c r="L948" s="29"/>
      <c r="M948" s="200"/>
      <c r="N948" s="200"/>
      <c r="O948" s="200"/>
      <c r="P948" s="200"/>
      <c r="Q948" s="200"/>
    </row>
    <row r="949" spans="2:17" ht="12.75" customHeight="1">
      <c r="B949" s="257"/>
      <c r="H949" s="46"/>
      <c r="I949" s="46"/>
      <c r="J949" s="242"/>
      <c r="K949" s="29"/>
      <c r="L949" s="29"/>
      <c r="M949" s="200"/>
      <c r="N949" s="200"/>
      <c r="O949" s="200"/>
      <c r="P949" s="200"/>
      <c r="Q949" s="200"/>
    </row>
    <row r="950" spans="2:17" ht="12.75" customHeight="1">
      <c r="B950" s="257"/>
      <c r="H950" s="46"/>
      <c r="I950" s="46"/>
      <c r="J950" s="242"/>
      <c r="K950" s="29"/>
      <c r="L950" s="29"/>
      <c r="M950" s="200"/>
      <c r="N950" s="200"/>
      <c r="O950" s="200"/>
      <c r="P950" s="200"/>
      <c r="Q950" s="200"/>
    </row>
    <row r="951" spans="2:17" ht="12.75" customHeight="1">
      <c r="B951" s="257"/>
      <c r="H951" s="46"/>
      <c r="I951" s="46"/>
      <c r="J951" s="242"/>
      <c r="K951" s="29"/>
      <c r="L951" s="29"/>
      <c r="M951" s="200"/>
      <c r="N951" s="200"/>
      <c r="O951" s="200"/>
      <c r="P951" s="200"/>
      <c r="Q951" s="200"/>
    </row>
    <row r="952" spans="2:17" ht="12.75" customHeight="1">
      <c r="B952" s="257"/>
      <c r="H952" s="46"/>
      <c r="I952" s="46"/>
      <c r="J952" s="242"/>
      <c r="K952" s="29"/>
      <c r="L952" s="29"/>
      <c r="M952" s="200"/>
      <c r="N952" s="200"/>
      <c r="O952" s="200"/>
      <c r="P952" s="200"/>
      <c r="Q952" s="200"/>
    </row>
    <row r="953" spans="2:17" ht="12.75" customHeight="1">
      <c r="B953" s="257"/>
      <c r="H953" s="46"/>
      <c r="I953" s="46"/>
      <c r="J953" s="242"/>
      <c r="K953" s="29"/>
      <c r="L953" s="29"/>
      <c r="M953" s="200"/>
      <c r="N953" s="200"/>
      <c r="O953" s="200"/>
      <c r="P953" s="200"/>
      <c r="Q953" s="200"/>
    </row>
    <row r="954" spans="2:17" ht="12.75" customHeight="1">
      <c r="B954" s="257"/>
      <c r="H954" s="46"/>
      <c r="I954" s="46"/>
      <c r="J954" s="242"/>
      <c r="K954" s="29"/>
      <c r="L954" s="29"/>
      <c r="M954" s="200"/>
      <c r="N954" s="200"/>
      <c r="O954" s="200"/>
      <c r="P954" s="200"/>
      <c r="Q954" s="200"/>
    </row>
    <row r="955" spans="2:17" ht="12.75" customHeight="1">
      <c r="B955" s="257"/>
      <c r="H955" s="46"/>
      <c r="I955" s="46"/>
      <c r="J955" s="242"/>
      <c r="K955" s="29"/>
      <c r="L955" s="29"/>
      <c r="M955" s="200"/>
      <c r="N955" s="200"/>
      <c r="O955" s="200"/>
      <c r="P955" s="200"/>
      <c r="Q955" s="200"/>
    </row>
    <row r="956" spans="2:17" ht="12.75" customHeight="1">
      <c r="B956" s="257"/>
      <c r="H956" s="46"/>
      <c r="I956" s="46"/>
      <c r="J956" s="242"/>
      <c r="K956" s="29"/>
      <c r="L956" s="29"/>
      <c r="M956" s="200"/>
      <c r="N956" s="200"/>
      <c r="O956" s="200"/>
      <c r="P956" s="200"/>
      <c r="Q956" s="200"/>
    </row>
    <row r="957" spans="2:17" ht="12.75" customHeight="1">
      <c r="B957" s="257"/>
      <c r="H957" s="46"/>
      <c r="I957" s="46"/>
      <c r="J957" s="242"/>
      <c r="K957" s="29"/>
      <c r="L957" s="29"/>
      <c r="M957" s="200"/>
      <c r="N957" s="200"/>
      <c r="O957" s="200"/>
      <c r="P957" s="200"/>
      <c r="Q957" s="200"/>
    </row>
    <row r="958" spans="2:17" ht="12.75" customHeight="1">
      <c r="B958" s="257"/>
      <c r="H958" s="46"/>
      <c r="I958" s="46"/>
      <c r="J958" s="242"/>
      <c r="K958" s="29"/>
      <c r="L958" s="29"/>
      <c r="M958" s="200"/>
      <c r="N958" s="200"/>
      <c r="O958" s="200"/>
      <c r="P958" s="200"/>
      <c r="Q958" s="200"/>
    </row>
    <row r="959" spans="2:17" ht="12.75" customHeight="1">
      <c r="B959" s="257"/>
      <c r="H959" s="46"/>
      <c r="I959" s="46"/>
      <c r="J959" s="242"/>
      <c r="K959" s="29"/>
      <c r="L959" s="29"/>
      <c r="M959" s="200"/>
      <c r="N959" s="200"/>
      <c r="O959" s="200"/>
      <c r="P959" s="200"/>
      <c r="Q959" s="200"/>
    </row>
    <row r="960" spans="2:17" ht="12.75" customHeight="1">
      <c r="B960" s="257"/>
      <c r="H960" s="46"/>
      <c r="I960" s="46"/>
      <c r="J960" s="242"/>
      <c r="K960" s="29"/>
      <c r="L960" s="29"/>
      <c r="M960" s="200"/>
      <c r="N960" s="200"/>
      <c r="O960" s="200"/>
      <c r="P960" s="200"/>
      <c r="Q960" s="200"/>
    </row>
    <row r="961" spans="2:17" ht="12.75" customHeight="1">
      <c r="B961" s="257"/>
      <c r="H961" s="46"/>
      <c r="I961" s="46"/>
      <c r="J961" s="242"/>
      <c r="K961" s="29"/>
      <c r="L961" s="29"/>
      <c r="M961" s="200"/>
      <c r="N961" s="200"/>
      <c r="O961" s="200"/>
      <c r="P961" s="200"/>
      <c r="Q961" s="200"/>
    </row>
    <row r="962" spans="2:17" ht="12.75" customHeight="1">
      <c r="B962" s="257"/>
      <c r="H962" s="46"/>
      <c r="I962" s="46"/>
      <c r="J962" s="242"/>
      <c r="K962" s="29"/>
      <c r="L962" s="29"/>
      <c r="M962" s="200"/>
      <c r="N962" s="200"/>
      <c r="O962" s="200"/>
      <c r="P962" s="200"/>
      <c r="Q962" s="200"/>
    </row>
    <row r="963" spans="2:17" ht="12.75" customHeight="1">
      <c r="B963" s="257"/>
      <c r="H963" s="46"/>
      <c r="I963" s="46"/>
      <c r="J963" s="242"/>
      <c r="K963" s="29"/>
      <c r="L963" s="29"/>
      <c r="M963" s="200"/>
      <c r="N963" s="200"/>
      <c r="O963" s="200"/>
      <c r="P963" s="200"/>
      <c r="Q963" s="200"/>
    </row>
    <row r="964" spans="2:17" ht="12.75" customHeight="1">
      <c r="B964" s="257"/>
      <c r="H964" s="46"/>
      <c r="I964" s="46"/>
      <c r="J964" s="242"/>
      <c r="K964" s="29"/>
      <c r="L964" s="29"/>
      <c r="M964" s="200"/>
      <c r="N964" s="200"/>
      <c r="O964" s="200"/>
      <c r="P964" s="200"/>
      <c r="Q964" s="200"/>
    </row>
    <row r="965" spans="2:17" ht="12.75" customHeight="1">
      <c r="B965" s="257"/>
      <c r="H965" s="46"/>
      <c r="I965" s="46"/>
      <c r="J965" s="242"/>
      <c r="K965" s="29"/>
      <c r="L965" s="29"/>
      <c r="M965" s="200"/>
      <c r="N965" s="200"/>
      <c r="O965" s="200"/>
      <c r="P965" s="200"/>
      <c r="Q965" s="200"/>
    </row>
    <row r="966" spans="2:17" ht="12.75" customHeight="1">
      <c r="B966" s="257"/>
    </row>
    <row r="967" spans="2:17" ht="12.75" customHeight="1">
      <c r="B967" s="257"/>
    </row>
    <row r="968" spans="2:17" ht="12.75" customHeight="1">
      <c r="B968" s="257"/>
    </row>
    <row r="969" spans="2:17" ht="12.75" customHeight="1">
      <c r="B969" s="257"/>
    </row>
    <row r="970" spans="2:17" ht="12.75" customHeight="1">
      <c r="B970" s="257"/>
    </row>
    <row r="971" spans="2:17" ht="12.75" customHeight="1">
      <c r="B971" s="257"/>
    </row>
    <row r="972" spans="2:17" ht="12.75" customHeight="1">
      <c r="B972" s="257"/>
    </row>
    <row r="973" spans="2:17" ht="12.75" customHeight="1">
      <c r="B973" s="257"/>
    </row>
    <row r="974" spans="2:17" ht="12.75" customHeight="1">
      <c r="B974" s="257"/>
    </row>
    <row r="975" spans="2:17" ht="12.75" customHeight="1">
      <c r="B975" s="257"/>
    </row>
    <row r="976" spans="2:17" ht="12.75" customHeight="1">
      <c r="B976" s="257"/>
    </row>
    <row r="977" spans="2:2" ht="12.75" customHeight="1">
      <c r="B977" s="257"/>
    </row>
    <row r="978" spans="2:2" ht="12.75" customHeight="1">
      <c r="B978" s="257"/>
    </row>
    <row r="979" spans="2:2" ht="12.75" customHeight="1">
      <c r="B979" s="257"/>
    </row>
    <row r="980" spans="2:2" ht="12.75" customHeight="1">
      <c r="B980" s="257"/>
    </row>
    <row r="981" spans="2:2" ht="12.75" customHeight="1">
      <c r="B981" s="257"/>
    </row>
    <row r="982" spans="2:2" ht="12.75" customHeight="1">
      <c r="B982" s="257"/>
    </row>
    <row r="983" spans="2:2" ht="12.75" customHeight="1">
      <c r="B983" s="257"/>
    </row>
    <row r="984" spans="2:2" ht="12.75" customHeight="1">
      <c r="B984" s="257"/>
    </row>
    <row r="985" spans="2:2" ht="12.75" customHeight="1">
      <c r="B985" s="257"/>
    </row>
    <row r="986" spans="2:2" ht="12.75" customHeight="1">
      <c r="B986" s="257"/>
    </row>
    <row r="987" spans="2:2" ht="12.75" customHeight="1">
      <c r="B987" s="257"/>
    </row>
    <row r="988" spans="2:2" ht="12.75" customHeight="1">
      <c r="B988" s="257"/>
    </row>
    <row r="989" spans="2:2" ht="12.75" customHeight="1">
      <c r="B989" s="257"/>
    </row>
    <row r="990" spans="2:2" ht="12.75" customHeight="1">
      <c r="B990" s="257"/>
    </row>
    <row r="991" spans="2:2" ht="12.75" customHeight="1">
      <c r="B991" s="257"/>
    </row>
    <row r="992" spans="2:2" ht="12.75" customHeight="1">
      <c r="B992" s="257"/>
    </row>
    <row r="993" spans="2:2" ht="12.75" customHeight="1">
      <c r="B993" s="257"/>
    </row>
    <row r="994" spans="2:2" ht="12.75" customHeight="1">
      <c r="B994" s="257"/>
    </row>
    <row r="995" spans="2:2" ht="12.75" customHeight="1">
      <c r="B995" s="257"/>
    </row>
    <row r="996" spans="2:2" ht="12.75" customHeight="1">
      <c r="B996" s="257"/>
    </row>
    <row r="997" spans="2:2" ht="12.75" customHeight="1">
      <c r="B997" s="257"/>
    </row>
    <row r="998" spans="2:2" ht="12.75" customHeight="1">
      <c r="B998" s="257"/>
    </row>
    <row r="999" spans="2:2" ht="12.75" customHeight="1">
      <c r="B999" s="257"/>
    </row>
    <row r="1000" spans="2:2" ht="12.75" customHeight="1">
      <c r="B1000" s="257"/>
    </row>
    <row r="1001" spans="2:2" ht="12.75" customHeight="1">
      <c r="B1001" s="257"/>
    </row>
    <row r="1002" spans="2:2" ht="12.75" customHeight="1">
      <c r="B1002" s="257"/>
    </row>
    <row r="1003" spans="2:2" ht="12.75" customHeight="1">
      <c r="B1003" s="257"/>
    </row>
    <row r="1004" spans="2:2" ht="12.75" customHeight="1">
      <c r="B1004" s="257"/>
    </row>
  </sheetData>
  <customSheetViews>
    <customSheetView guid="{70579CE2-D4F3-4ACF-843D-73C7AC1213A5}" showPageBreaks="1" printArea="1" hiddenColumns="1" topLeftCell="A41">
      <selection activeCell="L65" sqref="L65"/>
      <rowBreaks count="11" manualBreakCount="11">
        <brk id="59" max="13" man="1"/>
        <brk id="111" max="16383" man="1"/>
        <brk id="177" max="16383" man="1"/>
        <brk id="241" max="16383" man="1"/>
        <brk id="296" max="16383" man="1"/>
        <brk id="347" max="16383" man="1"/>
        <brk id="367" max="16383" man="1"/>
        <brk id="416" max="16383" man="1"/>
        <brk id="556" max="13" man="1"/>
        <brk id="701" max="13" man="1"/>
        <brk id="753" max="13" man="1"/>
      </rowBreaks>
      <colBreaks count="1" manualBreakCount="1">
        <brk id="14" max="823" man="1"/>
      </colBreaks>
      <pageMargins left="0.59055118110236227" right="0" top="0.44" bottom="0.39370078740157483" header="0.43307086614173229" footer="3.937007874015748E-2"/>
      <pageSetup paperSize="9" scale="80" orientation="portrait" r:id="rId1"/>
      <headerFooter alignWithMargins="0">
        <oddFooter>&amp;Rpage &amp;P</oddFooter>
      </headerFooter>
    </customSheetView>
    <customSheetView guid="{BAC10200-B9C9-4FDC-90FC-B166694D42EC}" hiddenColumns="1" topLeftCell="A27">
      <selection activeCell="K30" sqref="K30"/>
      <rowBreaks count="11" manualBreakCount="11">
        <brk id="59" max="13" man="1"/>
        <brk id="111" max="16383" man="1"/>
        <brk id="177" max="16383" man="1"/>
        <brk id="241" max="16383" man="1"/>
        <brk id="296" max="16383" man="1"/>
        <brk id="347" max="16383" man="1"/>
        <brk id="367" max="16383" man="1"/>
        <brk id="416" max="16383" man="1"/>
        <brk id="556" max="13" man="1"/>
        <brk id="701" max="13" man="1"/>
        <brk id="753" max="13" man="1"/>
      </rowBreaks>
      <colBreaks count="1" manualBreakCount="1">
        <brk id="14" max="823" man="1"/>
      </colBreaks>
      <pageMargins left="0.59055118110236227" right="0" top="0.44" bottom="0.39370078740157483" header="0.43307086614173229" footer="3.937007874015748E-2"/>
      <pageSetup paperSize="9" scale="80" orientation="portrait" r:id="rId2"/>
      <headerFooter alignWithMargins="0">
        <oddFooter>&amp;Rpage &amp;P</oddFooter>
      </headerFooter>
    </customSheetView>
  </customSheetViews>
  <mergeCells count="2">
    <mergeCell ref="B6:Q6"/>
    <mergeCell ref="B735:Q735"/>
  </mergeCells>
  <phoneticPr fontId="2"/>
  <hyperlinks>
    <hyperlink ref="B695" r:id="rId3" xr:uid="{00000000-0004-0000-0000-000000000000}"/>
  </hyperlinks>
  <pageMargins left="0.59055118110236227" right="0" top="0.43307086614173229" bottom="0.39370078740157483" header="0.43307086614173229" footer="3.937007874015748E-2"/>
  <pageSetup paperSize="9" scale="58" fitToHeight="0" orientation="portrait" r:id="rId4"/>
  <headerFooter alignWithMargins="0">
    <oddFooter>Seite &amp;P</oddFooter>
  </headerFooter>
  <rowBreaks count="13" manualBreakCount="13">
    <brk id="60" max="15" man="1"/>
    <brk id="112" max="16383" man="1"/>
    <brk id="199" max="16383" man="1"/>
    <brk id="292" max="16383" man="1"/>
    <brk id="332" max="16383" man="1"/>
    <brk id="383" max="16383" man="1"/>
    <brk id="403" max="16383" man="1"/>
    <brk id="451" max="16383" man="1"/>
    <brk id="530" max="16383" man="1"/>
    <brk id="597" max="16383" man="1"/>
    <brk id="671" max="16383" man="1"/>
    <brk id="719" max="16383" man="1"/>
    <brk id="786" max="15" man="1"/>
  </rowBreaks>
  <colBreaks count="1" manualBreakCount="1">
    <brk id="18" max="823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OFC</vt:lpstr>
      <vt:lpstr>'budget OFC'!Druckbereich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PowerMacintosh User</dc:creator>
  <cp:lastModifiedBy>Monaco Chiara BAK</cp:lastModifiedBy>
  <cp:lastPrinted>2025-11-28T10:44:57Z</cp:lastPrinted>
  <dcterms:created xsi:type="dcterms:W3CDTF">1999-10-14T08:45:14Z</dcterms:created>
  <dcterms:modified xsi:type="dcterms:W3CDTF">2025-12-05T07:30:34Z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2025-09-11T13:59:08Z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28f232ab-7d8d-4057-b223-6baa9c00a67d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