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04023\Downloads\"/>
    </mc:Choice>
  </mc:AlternateContent>
  <xr:revisionPtr revIDLastSave="0" documentId="13_ncr:1_{CAD61DC0-EEFD-42C6-84BE-AD2AF3E7FA09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B57" i="1"/>
  <c r="B24" i="1"/>
  <c r="B21" i="1"/>
  <c r="B54" i="1" l="1"/>
  <c r="E24" i="1" l="1"/>
  <c r="C24" i="1"/>
  <c r="F46" i="1"/>
  <c r="E62" i="1" s="1"/>
  <c r="F62" i="1" s="1"/>
  <c r="G62" i="1" s="1"/>
  <c r="C46" i="1"/>
  <c r="B62" i="1" s="1"/>
  <c r="C62" i="1" s="1"/>
  <c r="D62" i="1" s="1"/>
  <c r="B53" i="1" l="1"/>
  <c r="D35" i="1"/>
  <c r="C35" i="1"/>
  <c r="B35" i="1"/>
  <c r="G16" i="1" l="1"/>
  <c r="C43" i="1"/>
  <c r="B59" i="1" s="1"/>
  <c r="C44" i="1"/>
  <c r="B60" i="1" s="1"/>
  <c r="C60" i="1" s="1"/>
  <c r="C45" i="1"/>
  <c r="B61" i="1" s="1"/>
  <c r="C61" i="1" s="1"/>
  <c r="C42" i="1"/>
  <c r="G63" i="1"/>
  <c r="G71" i="1"/>
  <c r="E66" i="1"/>
  <c r="F45" i="1"/>
  <c r="E61" i="1" s="1"/>
  <c r="F61" i="1" s="1"/>
  <c r="F44" i="1"/>
  <c r="F47" i="1"/>
  <c r="E76" i="1" s="1"/>
  <c r="F43" i="1"/>
  <c r="E59" i="1" s="1"/>
  <c r="F42" i="1"/>
  <c r="C47" i="1"/>
  <c r="D69" i="1" s="1"/>
  <c r="E35" i="1"/>
  <c r="D71" i="1"/>
  <c r="D63" i="1"/>
  <c r="C50" i="1" l="1"/>
  <c r="E60" i="1"/>
  <c r="E74" i="1" s="1"/>
  <c r="C59" i="1"/>
  <c r="G61" i="1"/>
  <c r="D61" i="1" s="1"/>
  <c r="F59" i="1"/>
  <c r="G59" i="1" s="1"/>
  <c r="B52" i="1"/>
  <c r="B51" i="1"/>
  <c r="B50" i="1"/>
  <c r="G69" i="1"/>
  <c r="B76" i="1"/>
  <c r="B75" i="1" l="1"/>
  <c r="E75" i="1"/>
  <c r="G74" i="1" s="1"/>
  <c r="F60" i="1"/>
  <c r="G60" i="1" s="1"/>
  <c r="D60" i="1" s="1"/>
  <c r="D59" i="1"/>
  <c r="D50" i="1"/>
  <c r="B55" i="1" s="1"/>
  <c r="G65" i="1" l="1"/>
  <c r="C22" i="1" s="1"/>
  <c r="B74" i="1"/>
  <c r="D74" i="1" s="1"/>
  <c r="D65" i="1"/>
  <c r="C21" i="1" s="1"/>
  <c r="G79" i="1"/>
  <c r="G66" i="1" l="1"/>
  <c r="G67" i="1" s="1"/>
  <c r="F79" i="1" s="1"/>
  <c r="F22" i="1" s="1"/>
  <c r="D79" i="1"/>
  <c r="E36" i="1" s="1"/>
  <c r="E38" i="1" s="1"/>
  <c r="E79" i="1" l="1"/>
  <c r="E22" i="1" s="1"/>
  <c r="G22" i="1" s="1"/>
  <c r="D22" i="1"/>
  <c r="B66" i="1"/>
  <c r="D66" i="1" s="1"/>
  <c r="D67" i="1" s="1"/>
  <c r="C79" i="1" s="1"/>
  <c r="D21" i="1" l="1"/>
  <c r="B79" i="1"/>
  <c r="B36" i="1" s="1"/>
  <c r="D37" i="1"/>
  <c r="B37" i="1"/>
  <c r="C37" i="1"/>
  <c r="F21" i="1"/>
  <c r="F24" i="1" s="1"/>
  <c r="D36" i="1" l="1"/>
  <c r="D38" i="1" s="1"/>
  <c r="E21" i="1"/>
  <c r="G21" i="1" s="1"/>
  <c r="D24" i="1" s="1"/>
  <c r="G24" i="1" s="1"/>
  <c r="C36" i="1"/>
  <c r="C38" i="1" s="1"/>
  <c r="B38" i="1"/>
</calcChain>
</file>

<file path=xl/sharedStrings.xml><?xml version="1.0" encoding="utf-8"?>
<sst xmlns="http://schemas.openxmlformats.org/spreadsheetml/2006/main" count="133" uniqueCount="89">
  <si>
    <t>Berechnung Gutschriften Succès Cinéma</t>
  </si>
  <si>
    <t>Gewichtet</t>
  </si>
  <si>
    <t>Kontinuität</t>
  </si>
  <si>
    <t>Festivalpunkte</t>
  </si>
  <si>
    <t>Ansatz Kino</t>
  </si>
  <si>
    <t>Ansatz Festival</t>
  </si>
  <si>
    <t>Festivalgutschrift</t>
  </si>
  <si>
    <t>Gutschrift</t>
  </si>
  <si>
    <t>Bemerkungen</t>
  </si>
  <si>
    <t>Anzeige in der Gutschrift</t>
  </si>
  <si>
    <t>Informationen zum Film</t>
  </si>
  <si>
    <t>Genre</t>
  </si>
  <si>
    <t>Filmlänge</t>
  </si>
  <si>
    <t>Produktionstyp</t>
  </si>
  <si>
    <t>D Dokumentarfilm, F Spielfilm und Animationsfilm</t>
  </si>
  <si>
    <t>L Langfilm, C Kurzfilm</t>
  </si>
  <si>
    <t>1 Schweizer Film und majoritäre Koproduktion, 0.5 minoritäre Koproduktion</t>
  </si>
  <si>
    <t>Massgebend</t>
  </si>
  <si>
    <t>F</t>
  </si>
  <si>
    <t>L</t>
  </si>
  <si>
    <t>Ohne Festival</t>
  </si>
  <si>
    <t>Mit Festival</t>
  </si>
  <si>
    <t>Schwelle erreicht</t>
  </si>
  <si>
    <t>Schwelle</t>
  </si>
  <si>
    <t>Berechnung</t>
  </si>
  <si>
    <t>Mindestanzahl</t>
  </si>
  <si>
    <t>Kinopunkte</t>
  </si>
  <si>
    <t>D</t>
  </si>
  <si>
    <t>I</t>
  </si>
  <si>
    <t>Eintritte</t>
  </si>
  <si>
    <t>Obergrenze Region</t>
  </si>
  <si>
    <t>Begrenzt</t>
  </si>
  <si>
    <t>Obergrenze Schweiz</t>
  </si>
  <si>
    <t>Punkte</t>
  </si>
  <si>
    <t>Kino</t>
  </si>
  <si>
    <t>Festival</t>
  </si>
  <si>
    <t>Kinopunkte unbegrenzt</t>
  </si>
  <si>
    <t>Gewichtete Eintritte</t>
  </si>
  <si>
    <t>Multiplikator</t>
  </si>
  <si>
    <t>Gutschrift Kino</t>
  </si>
  <si>
    <t>Gutschrift Festival</t>
  </si>
  <si>
    <t>Gutschrift Total</t>
  </si>
  <si>
    <t>Berechtigter</t>
  </si>
  <si>
    <t>PROD, RLS, SCN, DIST</t>
  </si>
  <si>
    <t>PROD</t>
  </si>
  <si>
    <t>RLS</t>
  </si>
  <si>
    <t>SCN</t>
  </si>
  <si>
    <t>Ansatz %</t>
  </si>
  <si>
    <t>DIST</t>
  </si>
  <si>
    <t>Gutschriften Regie und Drehbuch pro Film maximal 150'000 Franken</t>
  </si>
  <si>
    <t>Minimalgutschriften pro Gesuchsteller und Jahr 2'500 Franken</t>
  </si>
  <si>
    <t>Gutschriften Verleih pro Firma maximal 200'000 Franken</t>
  </si>
  <si>
    <t>Kino DIST</t>
  </si>
  <si>
    <t>Punkte Verleih</t>
  </si>
  <si>
    <t xml:space="preserve">Eintritte </t>
  </si>
  <si>
    <t>ja, nein</t>
  </si>
  <si>
    <t>nein</t>
  </si>
  <si>
    <t>Spezialfälle</t>
  </si>
  <si>
    <t>Gewichtung</t>
  </si>
  <si>
    <t>Genres</t>
  </si>
  <si>
    <t>C</t>
  </si>
  <si>
    <t>Filmlängen</t>
  </si>
  <si>
    <t>Gutschrift16</t>
  </si>
  <si>
    <t>ja</t>
  </si>
  <si>
    <t>Kurzfilme haben keine Schwelle</t>
  </si>
  <si>
    <t>Die Datei dient lediglich demonstrativen Zwecken. Massgebend sind gesetzliche Grundlagen und Verfügungen des BAK.</t>
  </si>
  <si>
    <t>Intervenant</t>
  </si>
  <si>
    <t>Vorjahre</t>
  </si>
  <si>
    <t>Vorstellungen</t>
  </si>
  <si>
    <t>Eintritte CH-D</t>
  </si>
  <si>
    <t>Eintritte CH-F</t>
  </si>
  <si>
    <t>Eintritte CH-I</t>
  </si>
  <si>
    <t>Berechnungen</t>
  </si>
  <si>
    <t>Kinoeintritte</t>
  </si>
  <si>
    <t>Referenzeintritte</t>
  </si>
  <si>
    <t>Informationen Berechtigter</t>
  </si>
  <si>
    <t>Gutschriften</t>
  </si>
  <si>
    <t>Kinogutschrift</t>
  </si>
  <si>
    <t>Total</t>
  </si>
  <si>
    <t>Referenzeintritte DE</t>
  </si>
  <si>
    <t>Referenzeintritte FR*2</t>
  </si>
  <si>
    <t>Referenzeintritte IT*2</t>
  </si>
  <si>
    <t>Schwelle kann mit gewichteten Eintritten Schweiz erreicht werden</t>
  </si>
  <si>
    <t>Gutschrift im Vorjahr erhalten</t>
  </si>
  <si>
    <t>15% Kurzfilme, 50% minoritäre Koproduktionen</t>
  </si>
  <si>
    <t>Festivaleintritte</t>
  </si>
  <si>
    <t>Festival zählt dazu, wenn mindestens 50 Vorstellungen</t>
  </si>
  <si>
    <t>Dieses Rechenblatt demonstriert die Berechnung der Gutschriften von Succès Cinéma für 2024</t>
  </si>
  <si>
    <t>Ansätze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</si>
</sst>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0" tint="-0.1499984740745262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Protection="1"/>
    <xf numFmtId="0" fontId="0" fillId="2" borderId="0" xfId="0" applyFill="1" applyProtection="1"/>
    <xf numFmtId="0" fontId="9" fillId="2" borderId="0" xfId="0" applyFont="1" applyFill="1" applyProtection="1"/>
    <xf numFmtId="0" fontId="0" fillId="0" borderId="0" xfId="0" applyProtection="1"/>
    <xf numFmtId="0" fontId="8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7" fillId="2" borderId="0" xfId="0" applyFont="1" applyFill="1" applyProtection="1"/>
    <xf numFmtId="0" fontId="3" fillId="2" borderId="0" xfId="0" applyFont="1" applyFill="1" applyProtection="1"/>
    <xf numFmtId="0" fontId="4" fillId="3" borderId="4" xfId="0" applyFont="1" applyFill="1" applyBorder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vertical="center" wrapText="1"/>
    </xf>
    <xf numFmtId="164" fontId="4" fillId="3" borderId="4" xfId="0" applyNumberFormat="1" applyFont="1" applyFill="1" applyBorder="1" applyAlignment="1" applyProtection="1">
      <alignment horizontal="center" vertical="center" wrapText="1"/>
    </xf>
    <xf numFmtId="43" fontId="4" fillId="3" borderId="4" xfId="1" applyNumberFormat="1" applyFont="1" applyFill="1" applyBorder="1" applyAlignment="1" applyProtection="1">
      <alignment horizontal="center" vertical="center" wrapText="1"/>
    </xf>
    <xf numFmtId="164" fontId="4" fillId="3" borderId="4" xfId="1" applyNumberFormat="1" applyFont="1" applyFill="1" applyBorder="1" applyAlignment="1" applyProtection="1">
      <alignment horizontal="center" vertical="center" wrapText="1"/>
    </xf>
    <xf numFmtId="164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Protection="1"/>
    <xf numFmtId="164" fontId="0" fillId="0" borderId="6" xfId="1" applyNumberFormat="1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164" fontId="4" fillId="3" borderId="10" xfId="0" applyNumberFormat="1" applyFont="1" applyFill="1" applyBorder="1" applyAlignment="1" applyProtection="1">
      <alignment vertical="center" wrapText="1"/>
    </xf>
    <xf numFmtId="0" fontId="10" fillId="2" borderId="6" xfId="0" applyFont="1" applyFill="1" applyBorder="1" applyAlignment="1" applyProtection="1">
      <alignment horizontal="right"/>
    </xf>
    <xf numFmtId="164" fontId="10" fillId="2" borderId="6" xfId="0" applyNumberFormat="1" applyFont="1" applyFill="1" applyBorder="1" applyProtection="1"/>
    <xf numFmtId="164" fontId="10" fillId="2" borderId="6" xfId="1" applyNumberFormat="1" applyFont="1" applyFill="1" applyBorder="1" applyProtection="1"/>
    <xf numFmtId="0" fontId="10" fillId="2" borderId="0" xfId="0" applyFont="1" applyFill="1" applyProtection="1"/>
    <xf numFmtId="164" fontId="11" fillId="2" borderId="6" xfId="1" applyNumberFormat="1" applyFont="1" applyFill="1" applyBorder="1" applyProtection="1"/>
    <xf numFmtId="0" fontId="10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2" fillId="2" borderId="0" xfId="0" applyFont="1" applyFill="1" applyProtection="1"/>
    <xf numFmtId="164" fontId="10" fillId="2" borderId="6" xfId="1" applyNumberFormat="1" applyFont="1" applyFill="1" applyBorder="1" applyAlignment="1" applyProtection="1">
      <alignment horizontal="right"/>
    </xf>
    <xf numFmtId="43" fontId="10" fillId="2" borderId="0" xfId="1" applyFont="1" applyFill="1" applyBorder="1" applyProtection="1"/>
    <xf numFmtId="9" fontId="10" fillId="2" borderId="6" xfId="2" applyFont="1" applyFill="1" applyBorder="1" applyProtection="1"/>
    <xf numFmtId="0" fontId="6" fillId="3" borderId="3" xfId="0" applyNumberFormat="1" applyFont="1" applyFill="1" applyBorder="1" applyAlignment="1" applyProtection="1">
      <alignment horizontal="left" vertical="center" wrapText="1"/>
    </xf>
    <xf numFmtId="164" fontId="4" fillId="3" borderId="4" xfId="0" applyNumberFormat="1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vertical="center" wrapText="1"/>
      <protection locked="0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3" fontId="10" fillId="4" borderId="6" xfId="1" applyFont="1" applyFill="1" applyBorder="1" applyProtection="1">
      <protection locked="0"/>
    </xf>
    <xf numFmtId="43" fontId="13" fillId="4" borderId="6" xfId="1" applyFont="1" applyFill="1" applyBorder="1" applyProtection="1">
      <protection locked="0"/>
    </xf>
    <xf numFmtId="43" fontId="10" fillId="4" borderId="0" xfId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/>
    </xf>
    <xf numFmtId="0" fontId="0" fillId="2" borderId="18" xfId="0" applyFill="1" applyBorder="1" applyProtection="1"/>
    <xf numFmtId="0" fontId="14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right"/>
    </xf>
    <xf numFmtId="0" fontId="15" fillId="2" borderId="0" xfId="0" applyFont="1" applyFill="1" applyProtection="1"/>
    <xf numFmtId="0" fontId="12" fillId="2" borderId="6" xfId="0" applyFont="1" applyFill="1" applyBorder="1" applyAlignment="1" applyProtection="1">
      <alignment horizontal="right"/>
    </xf>
    <xf numFmtId="0" fontId="12" fillId="2" borderId="0" xfId="0" applyFont="1" applyFill="1" applyAlignment="1" applyProtection="1">
      <alignment horizontal="right"/>
    </xf>
    <xf numFmtId="0" fontId="14" fillId="2" borderId="0" xfId="0" applyFont="1" applyFill="1" applyAlignment="1" applyProtection="1">
      <alignment horizontal="right"/>
    </xf>
    <xf numFmtId="164" fontId="12" fillId="2" borderId="6" xfId="0" applyNumberFormat="1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164" fontId="12" fillId="2" borderId="6" xfId="1" applyNumberFormat="1" applyFont="1" applyFill="1" applyBorder="1" applyProtection="1"/>
    <xf numFmtId="0" fontId="16" fillId="2" borderId="6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right"/>
    </xf>
    <xf numFmtId="164" fontId="8" fillId="2" borderId="6" xfId="0" applyNumberFormat="1" applyFont="1" applyFill="1" applyBorder="1" applyAlignment="1" applyProtection="1">
      <alignment horizontal="center"/>
    </xf>
    <xf numFmtId="164" fontId="8" fillId="2" borderId="6" xfId="0" applyNumberFormat="1" applyFont="1" applyFill="1" applyBorder="1" applyProtection="1"/>
    <xf numFmtId="164" fontId="12" fillId="2" borderId="6" xfId="0" applyNumberFormat="1" applyFont="1" applyFill="1" applyBorder="1" applyAlignment="1" applyProtection="1">
      <alignment horizontal="center"/>
    </xf>
    <xf numFmtId="164" fontId="12" fillId="2" borderId="0" xfId="1" applyNumberFormat="1" applyFont="1" applyFill="1" applyBorder="1" applyProtection="1"/>
    <xf numFmtId="0" fontId="16" fillId="2" borderId="0" xfId="0" applyFont="1" applyFill="1" applyAlignment="1" applyProtection="1">
      <alignment horizontal="right"/>
    </xf>
    <xf numFmtId="164" fontId="16" fillId="2" borderId="6" xfId="1" applyNumberFormat="1" applyFont="1" applyFill="1" applyBorder="1" applyProtection="1"/>
    <xf numFmtId="0" fontId="0" fillId="0" borderId="14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0" fillId="0" borderId="6" xfId="0" applyBorder="1" applyProtection="1"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8"/>
  <sheetViews>
    <sheetView tabSelected="1" workbookViewId="0"/>
  </sheetViews>
  <sheetFormatPr baseColWidth="10" defaultColWidth="11" defaultRowHeight="14.25" x14ac:dyDescent="0.2"/>
  <cols>
    <col min="1" max="1" width="21.75" style="4" customWidth="1"/>
    <col min="2" max="6" width="11" style="4"/>
    <col min="7" max="9" width="11" style="2"/>
    <col min="10" max="11" width="11" style="4"/>
    <col min="12" max="15" width="11" style="18"/>
    <col min="16" max="16384" width="11" style="4"/>
  </cols>
  <sheetData>
    <row r="1" spans="1:19" ht="15" x14ac:dyDescent="0.25">
      <c r="A1" s="1" t="s">
        <v>0</v>
      </c>
      <c r="B1" s="2"/>
      <c r="C1" s="2"/>
      <c r="D1" s="2"/>
      <c r="E1" s="2"/>
      <c r="F1" s="2"/>
      <c r="J1" s="2"/>
      <c r="K1" s="2"/>
      <c r="L1" s="3" t="s">
        <v>59</v>
      </c>
      <c r="M1" s="3" t="s">
        <v>61</v>
      </c>
      <c r="N1" s="3" t="s">
        <v>13</v>
      </c>
      <c r="O1" s="3" t="s">
        <v>62</v>
      </c>
      <c r="P1" s="3" t="s">
        <v>66</v>
      </c>
      <c r="Q1" s="2"/>
      <c r="R1" s="2"/>
      <c r="S1" s="2"/>
    </row>
    <row r="2" spans="1:19" x14ac:dyDescent="0.2">
      <c r="A2" s="2"/>
      <c r="B2" s="2"/>
      <c r="C2" s="2"/>
      <c r="D2" s="2"/>
      <c r="E2" s="2"/>
      <c r="F2" s="2"/>
      <c r="J2" s="2"/>
      <c r="K2" s="2"/>
      <c r="L2" s="3" t="s">
        <v>18</v>
      </c>
      <c r="M2" s="3" t="s">
        <v>19</v>
      </c>
      <c r="N2" s="3">
        <v>1</v>
      </c>
      <c r="O2" s="3" t="s">
        <v>56</v>
      </c>
      <c r="P2" s="3" t="s">
        <v>44</v>
      </c>
      <c r="Q2" s="2"/>
      <c r="R2" s="2"/>
      <c r="S2" s="2"/>
    </row>
    <row r="3" spans="1:19" x14ac:dyDescent="0.2">
      <c r="A3" s="5" t="s">
        <v>87</v>
      </c>
      <c r="B3" s="2"/>
      <c r="C3" s="2"/>
      <c r="D3" s="2"/>
      <c r="E3" s="2"/>
      <c r="F3" s="2"/>
      <c r="J3" s="2"/>
      <c r="K3" s="2"/>
      <c r="L3" s="3" t="s">
        <v>27</v>
      </c>
      <c r="M3" s="3" t="s">
        <v>60</v>
      </c>
      <c r="N3" s="3">
        <v>0.5</v>
      </c>
      <c r="O3" s="3" t="s">
        <v>63</v>
      </c>
      <c r="P3" s="3" t="s">
        <v>45</v>
      </c>
      <c r="Q3" s="2"/>
      <c r="R3" s="2"/>
      <c r="S3" s="2"/>
    </row>
    <row r="4" spans="1:19" x14ac:dyDescent="0.2">
      <c r="A4" s="5" t="s">
        <v>65</v>
      </c>
      <c r="B4" s="2"/>
      <c r="C4" s="2"/>
      <c r="D4" s="2"/>
      <c r="E4" s="2"/>
      <c r="F4" s="2"/>
      <c r="J4" s="2"/>
      <c r="K4" s="2"/>
      <c r="L4" s="3"/>
      <c r="M4" s="3"/>
      <c r="N4" s="3"/>
      <c r="O4" s="3"/>
      <c r="P4" s="3" t="s">
        <v>46</v>
      </c>
      <c r="Q4" s="2"/>
      <c r="R4" s="2"/>
      <c r="S4" s="2"/>
    </row>
    <row r="5" spans="1:19" x14ac:dyDescent="0.2">
      <c r="A5" s="5"/>
      <c r="B5" s="2"/>
      <c r="C5" s="2"/>
      <c r="D5" s="2"/>
      <c r="E5" s="2"/>
      <c r="F5" s="2"/>
      <c r="J5" s="2"/>
      <c r="K5" s="2"/>
      <c r="L5" s="3"/>
      <c r="M5" s="3"/>
      <c r="N5" s="3"/>
      <c r="O5" s="3"/>
      <c r="P5" s="3" t="s">
        <v>48</v>
      </c>
      <c r="Q5" s="2"/>
      <c r="R5" s="2"/>
      <c r="S5" s="2"/>
    </row>
    <row r="6" spans="1:19" x14ac:dyDescent="0.2">
      <c r="A6" s="6" t="s">
        <v>75</v>
      </c>
      <c r="B6" s="7"/>
      <c r="C6" s="7"/>
      <c r="D6" s="7"/>
      <c r="E6" s="7"/>
      <c r="F6" s="2"/>
      <c r="J6" s="2"/>
      <c r="K6" s="2"/>
      <c r="L6" s="3"/>
      <c r="M6" s="3"/>
      <c r="N6" s="3"/>
      <c r="O6" s="3"/>
      <c r="P6" s="2"/>
      <c r="Q6" s="2"/>
      <c r="R6" s="2"/>
      <c r="S6" s="2"/>
    </row>
    <row r="7" spans="1:19" x14ac:dyDescent="0.2">
      <c r="A7" s="7" t="s">
        <v>42</v>
      </c>
      <c r="B7" s="77" t="s">
        <v>44</v>
      </c>
      <c r="C7" s="2" t="s">
        <v>47</v>
      </c>
      <c r="D7" s="19">
        <v>100</v>
      </c>
      <c r="E7" s="9" t="s">
        <v>43</v>
      </c>
      <c r="F7" s="2"/>
      <c r="J7" s="2"/>
      <c r="K7" s="2"/>
      <c r="L7" s="3"/>
      <c r="M7" s="3"/>
      <c r="N7" s="3"/>
      <c r="O7" s="3"/>
      <c r="P7" s="2"/>
      <c r="Q7" s="2"/>
      <c r="R7" s="2"/>
      <c r="S7" s="2"/>
    </row>
    <row r="8" spans="1:19" x14ac:dyDescent="0.2">
      <c r="A8" s="28"/>
      <c r="B8" s="28"/>
      <c r="C8" s="28"/>
      <c r="D8" s="28"/>
      <c r="E8" s="28"/>
      <c r="F8" s="32"/>
      <c r="G8" s="28"/>
      <c r="J8" s="2"/>
      <c r="K8" s="2"/>
      <c r="L8" s="3"/>
      <c r="M8" s="3"/>
      <c r="N8" s="3"/>
      <c r="O8" s="3"/>
      <c r="P8" s="2"/>
      <c r="Q8" s="2"/>
      <c r="R8" s="2"/>
      <c r="S8" s="2"/>
    </row>
    <row r="9" spans="1:19" x14ac:dyDescent="0.2">
      <c r="A9" s="6" t="s">
        <v>10</v>
      </c>
      <c r="B9" s="2"/>
      <c r="C9" s="2"/>
      <c r="D9" s="2"/>
      <c r="E9" s="2"/>
      <c r="F9" s="2"/>
      <c r="J9" s="2"/>
      <c r="K9" s="2"/>
      <c r="L9" s="3"/>
      <c r="M9" s="3"/>
      <c r="N9" s="3"/>
      <c r="O9" s="3"/>
      <c r="P9" s="2"/>
      <c r="Q9" s="2"/>
      <c r="R9" s="2"/>
      <c r="S9" s="2"/>
    </row>
    <row r="10" spans="1:19" x14ac:dyDescent="0.2">
      <c r="A10" s="7" t="s">
        <v>11</v>
      </c>
      <c r="B10" s="68" t="s">
        <v>18</v>
      </c>
      <c r="C10" s="69"/>
      <c r="D10" s="70"/>
      <c r="E10" s="8" t="s">
        <v>14</v>
      </c>
      <c r="F10" s="2"/>
      <c r="J10" s="2"/>
      <c r="K10" s="2"/>
      <c r="L10" s="3"/>
      <c r="M10" s="3"/>
      <c r="N10" s="3"/>
      <c r="O10" s="3"/>
      <c r="P10" s="2"/>
      <c r="Q10" s="2"/>
      <c r="R10" s="2"/>
      <c r="S10" s="2"/>
    </row>
    <row r="11" spans="1:19" x14ac:dyDescent="0.2">
      <c r="A11" s="7" t="s">
        <v>12</v>
      </c>
      <c r="B11" s="68" t="s">
        <v>19</v>
      </c>
      <c r="C11" s="69"/>
      <c r="D11" s="70"/>
      <c r="E11" s="8" t="s">
        <v>15</v>
      </c>
      <c r="F11" s="2"/>
      <c r="J11" s="2"/>
      <c r="K11" s="2"/>
      <c r="L11" s="3"/>
      <c r="M11" s="3"/>
      <c r="N11" s="3"/>
      <c r="O11" s="3"/>
      <c r="P11" s="2"/>
      <c r="Q11" s="2"/>
      <c r="R11" s="2"/>
      <c r="S11" s="2"/>
    </row>
    <row r="12" spans="1:19" x14ac:dyDescent="0.2">
      <c r="A12" s="7" t="s">
        <v>13</v>
      </c>
      <c r="B12" s="68">
        <v>1</v>
      </c>
      <c r="C12" s="69"/>
      <c r="D12" s="70"/>
      <c r="E12" s="8" t="s">
        <v>16</v>
      </c>
      <c r="F12" s="2"/>
      <c r="J12" s="2"/>
      <c r="K12" s="2"/>
      <c r="L12" s="3"/>
      <c r="M12" s="3"/>
      <c r="N12" s="3"/>
      <c r="O12" s="3"/>
      <c r="P12" s="2"/>
      <c r="Q12" s="2"/>
      <c r="R12" s="2"/>
      <c r="S12" s="2"/>
    </row>
    <row r="13" spans="1:19" x14ac:dyDescent="0.2">
      <c r="A13" s="7" t="s">
        <v>83</v>
      </c>
      <c r="B13" s="67" t="s">
        <v>56</v>
      </c>
      <c r="C13" s="67"/>
      <c r="D13" s="67"/>
      <c r="E13" s="8" t="s">
        <v>55</v>
      </c>
      <c r="F13" s="2"/>
      <c r="J13" s="2"/>
      <c r="K13" s="2"/>
      <c r="L13" s="3"/>
      <c r="M13" s="3"/>
      <c r="N13" s="3"/>
      <c r="O13" s="3"/>
      <c r="P13" s="2"/>
      <c r="Q13" s="2"/>
      <c r="R13" s="2"/>
      <c r="S13" s="2"/>
    </row>
    <row r="14" spans="1:19" x14ac:dyDescent="0.2">
      <c r="A14" s="28"/>
      <c r="B14" s="28"/>
      <c r="C14" s="28"/>
      <c r="D14" s="28"/>
      <c r="E14" s="28"/>
      <c r="F14" s="32"/>
      <c r="G14" s="28"/>
      <c r="J14" s="2"/>
      <c r="K14" s="2"/>
      <c r="L14" s="3"/>
      <c r="M14" s="3"/>
      <c r="N14" s="3"/>
      <c r="O14" s="3"/>
      <c r="P14" s="2"/>
      <c r="Q14" s="2"/>
      <c r="R14" s="2"/>
      <c r="S14" s="2"/>
    </row>
    <row r="15" spans="1:19" ht="15" thickBot="1" x14ac:dyDescent="0.25">
      <c r="A15" s="6" t="s">
        <v>9</v>
      </c>
      <c r="B15" s="9"/>
      <c r="C15" s="2"/>
      <c r="D15" s="2"/>
      <c r="E15" s="2"/>
      <c r="F15" s="2"/>
      <c r="G15" s="28"/>
      <c r="J15" s="2"/>
      <c r="K15" s="2"/>
      <c r="L15" s="3"/>
      <c r="M15" s="3"/>
      <c r="N15" s="3"/>
      <c r="O15" s="3"/>
      <c r="P15" s="2"/>
      <c r="Q15" s="2"/>
      <c r="R15" s="2"/>
      <c r="S15" s="2"/>
    </row>
    <row r="16" spans="1:19" ht="15.75" customHeight="1" thickBot="1" x14ac:dyDescent="0.25">
      <c r="A16" s="2"/>
      <c r="B16" s="24"/>
      <c r="C16" s="71"/>
      <c r="D16" s="72"/>
      <c r="E16" s="72"/>
      <c r="F16" s="73"/>
      <c r="G16" s="23" t="str">
        <f>B7&amp;" "&amp;D7&amp;"%"</f>
        <v>PROD 100%</v>
      </c>
      <c r="J16" s="2"/>
      <c r="K16" s="2"/>
      <c r="L16" s="3"/>
      <c r="M16" s="3"/>
      <c r="N16" s="3"/>
      <c r="O16" s="3"/>
      <c r="P16" s="2"/>
      <c r="Q16" s="2"/>
      <c r="R16" s="2"/>
      <c r="S16" s="2"/>
    </row>
    <row r="17" spans="1:19" ht="15.75" customHeight="1" thickBot="1" x14ac:dyDescent="0.25">
      <c r="A17" s="2"/>
      <c r="B17" s="22" t="s">
        <v>29</v>
      </c>
      <c r="C17" s="10" t="s">
        <v>68</v>
      </c>
      <c r="D17" s="10" t="s">
        <v>69</v>
      </c>
      <c r="E17" s="10" t="s">
        <v>70</v>
      </c>
      <c r="F17" s="38" t="s">
        <v>71</v>
      </c>
      <c r="G17" s="23" t="s">
        <v>85</v>
      </c>
      <c r="H17" s="23" t="s">
        <v>3</v>
      </c>
      <c r="J17" s="2"/>
      <c r="K17" s="2"/>
      <c r="L17" s="3"/>
      <c r="M17" s="3"/>
      <c r="N17" s="3"/>
      <c r="O17" s="3"/>
      <c r="P17" s="2"/>
      <c r="Q17" s="2"/>
      <c r="R17" s="2"/>
      <c r="S17" s="2"/>
    </row>
    <row r="18" spans="1:19" ht="15.75" customHeight="1" thickBot="1" x14ac:dyDescent="0.25">
      <c r="A18" s="2"/>
      <c r="B18" s="21">
        <v>2024</v>
      </c>
      <c r="C18" s="39"/>
      <c r="D18" s="40"/>
      <c r="E18" s="40"/>
      <c r="F18" s="39"/>
      <c r="G18" s="40"/>
      <c r="H18" s="41">
        <v>0</v>
      </c>
      <c r="J18" s="2"/>
      <c r="K18" s="2"/>
      <c r="L18" s="3"/>
      <c r="M18" s="3"/>
      <c r="N18" s="3"/>
      <c r="O18" s="3"/>
      <c r="P18" s="2"/>
      <c r="Q18" s="2"/>
      <c r="R18" s="2"/>
      <c r="S18" s="2"/>
    </row>
    <row r="19" spans="1:19" ht="15.75" customHeight="1" thickBot="1" x14ac:dyDescent="0.25">
      <c r="A19" s="2"/>
      <c r="B19" s="20" t="s">
        <v>67</v>
      </c>
      <c r="C19" s="40"/>
      <c r="D19" s="40"/>
      <c r="E19" s="40"/>
      <c r="F19" s="40"/>
      <c r="G19" s="40"/>
      <c r="H19" s="42">
        <v>0</v>
      </c>
      <c r="J19" s="2"/>
      <c r="K19" s="2"/>
      <c r="L19" s="3"/>
      <c r="M19" s="3"/>
      <c r="N19" s="3"/>
      <c r="O19" s="3"/>
      <c r="P19" s="2"/>
      <c r="Q19" s="2"/>
      <c r="R19" s="2"/>
      <c r="S19" s="2"/>
    </row>
    <row r="20" spans="1:19" ht="15.75" customHeight="1" thickBot="1" x14ac:dyDescent="0.25">
      <c r="A20" s="2"/>
      <c r="B20" s="22" t="s">
        <v>72</v>
      </c>
      <c r="C20" s="11" t="s">
        <v>58</v>
      </c>
      <c r="D20" s="12" t="s">
        <v>2</v>
      </c>
      <c r="E20" s="12" t="s">
        <v>73</v>
      </c>
      <c r="F20" s="11" t="s">
        <v>3</v>
      </c>
      <c r="G20" s="12" t="s">
        <v>74</v>
      </c>
      <c r="J20" s="2"/>
      <c r="K20" s="2"/>
      <c r="L20" s="3"/>
      <c r="M20" s="3"/>
      <c r="N20" s="3"/>
      <c r="O20" s="3"/>
      <c r="P20" s="2"/>
      <c r="Q20" s="2"/>
      <c r="R20" s="2"/>
      <c r="S20" s="2"/>
    </row>
    <row r="21" spans="1:19" ht="15.75" customHeight="1" thickBot="1" x14ac:dyDescent="0.25">
      <c r="A21" s="2"/>
      <c r="B21" s="21">
        <f>B18</f>
        <v>2024</v>
      </c>
      <c r="C21" s="12">
        <f>D65</f>
        <v>0</v>
      </c>
      <c r="D21" s="12">
        <f>D66</f>
        <v>0</v>
      </c>
      <c r="E21" s="12">
        <f>B79</f>
        <v>0</v>
      </c>
      <c r="F21" s="12">
        <f>C79</f>
        <v>0</v>
      </c>
      <c r="G21" s="12">
        <f>IF(B7="DIST",D79,E21+F21)</f>
        <v>0</v>
      </c>
      <c r="J21" s="2"/>
      <c r="K21" s="2"/>
      <c r="L21" s="3"/>
      <c r="M21" s="3"/>
      <c r="N21" s="3"/>
      <c r="O21" s="3"/>
      <c r="P21" s="2"/>
      <c r="Q21" s="2"/>
      <c r="R21" s="2"/>
      <c r="S21" s="2"/>
    </row>
    <row r="22" spans="1:19" ht="15.75" customHeight="1" thickBot="1" x14ac:dyDescent="0.25">
      <c r="A22" s="2"/>
      <c r="B22" s="20" t="s">
        <v>67</v>
      </c>
      <c r="C22" s="14">
        <f>G65</f>
        <v>0</v>
      </c>
      <c r="D22" s="14">
        <f>G66</f>
        <v>0</v>
      </c>
      <c r="E22" s="14">
        <f>E79</f>
        <v>0</v>
      </c>
      <c r="F22" s="14">
        <f>F79</f>
        <v>0</v>
      </c>
      <c r="G22" s="12">
        <f>IF(B7="DIST",G79,E22+F22)</f>
        <v>0</v>
      </c>
      <c r="J22" s="2"/>
      <c r="K22" s="2"/>
      <c r="L22" s="3"/>
      <c r="M22" s="3"/>
      <c r="N22" s="3"/>
      <c r="O22" s="3"/>
      <c r="P22" s="2"/>
      <c r="Q22" s="2"/>
      <c r="R22" s="2"/>
      <c r="S22" s="2"/>
    </row>
    <row r="23" spans="1:19" ht="15.75" customHeight="1" thickBot="1" x14ac:dyDescent="0.25">
      <c r="A23" s="2"/>
      <c r="B23" s="36" t="s">
        <v>76</v>
      </c>
      <c r="C23" s="12" t="s">
        <v>4</v>
      </c>
      <c r="D23" s="12" t="s">
        <v>77</v>
      </c>
      <c r="E23" s="12" t="s">
        <v>5</v>
      </c>
      <c r="F23" s="37" t="s">
        <v>6</v>
      </c>
      <c r="G23" s="15" t="s">
        <v>78</v>
      </c>
      <c r="J23" s="2"/>
      <c r="K23" s="2"/>
      <c r="L23" s="3"/>
      <c r="M23" s="3"/>
      <c r="N23" s="3"/>
      <c r="O23" s="3"/>
      <c r="P23" s="2"/>
      <c r="Q23" s="2"/>
      <c r="R23" s="2"/>
      <c r="S23" s="2"/>
    </row>
    <row r="24" spans="1:19" ht="15.75" customHeight="1" thickBot="1" x14ac:dyDescent="0.25">
      <c r="A24" s="2"/>
      <c r="B24" s="20">
        <f>B18</f>
        <v>2024</v>
      </c>
      <c r="C24" s="13">
        <f>HLOOKUP(B7,B32:E34,2,FALSE)</f>
        <v>4.4000000000000004</v>
      </c>
      <c r="D24" s="14">
        <f>C24*IF(B7="DIST",G21,E21)*B12*IF(B11="L",1,0.1)*D7/100</f>
        <v>0</v>
      </c>
      <c r="E24" s="13">
        <f>IF(B7="DIST",0,HLOOKUP(B7,B32:E34,3,FALSE))</f>
        <v>4.4000000000000004</v>
      </c>
      <c r="F24" s="14">
        <f>E24*F21*B12*IF(B11="L",1,0.15)*D7/100</f>
        <v>0</v>
      </c>
      <c r="G24" s="12">
        <f>D24+F24</f>
        <v>0</v>
      </c>
      <c r="J24" s="2"/>
      <c r="K24" s="2"/>
      <c r="L24" s="3"/>
      <c r="M24" s="3"/>
      <c r="N24" s="3"/>
      <c r="O24" s="3"/>
      <c r="P24" s="2"/>
      <c r="Q24" s="2"/>
      <c r="R24" s="2"/>
      <c r="S24" s="2"/>
    </row>
    <row r="25" spans="1:19" ht="15.75" customHeight="1" thickBot="1" x14ac:dyDescent="0.25">
      <c r="A25" s="2"/>
      <c r="B25" s="20" t="s">
        <v>8</v>
      </c>
      <c r="C25" s="74"/>
      <c r="D25" s="75"/>
      <c r="E25" s="75"/>
      <c r="F25" s="75"/>
      <c r="G25" s="76"/>
      <c r="J25" s="2"/>
      <c r="K25" s="2"/>
      <c r="L25" s="3"/>
      <c r="M25" s="3"/>
      <c r="N25" s="3"/>
      <c r="O25" s="3"/>
      <c r="P25" s="2"/>
      <c r="Q25" s="2"/>
      <c r="R25" s="2"/>
      <c r="S25" s="2"/>
    </row>
    <row r="26" spans="1:19" x14ac:dyDescent="0.2">
      <c r="A26" s="28"/>
      <c r="B26" s="28"/>
      <c r="C26" s="28"/>
      <c r="D26" s="28"/>
      <c r="E26" s="28"/>
      <c r="F26" s="32"/>
      <c r="G26" s="28"/>
      <c r="J26" s="2"/>
      <c r="K26" s="2"/>
      <c r="L26" s="3"/>
      <c r="M26" s="3"/>
      <c r="N26" s="3"/>
      <c r="O26" s="3"/>
      <c r="P26" s="2"/>
      <c r="Q26" s="2"/>
      <c r="R26" s="2"/>
      <c r="S26" s="2"/>
    </row>
    <row r="27" spans="1:19" x14ac:dyDescent="0.2">
      <c r="A27" s="6" t="s">
        <v>57</v>
      </c>
      <c r="B27" s="9" t="s">
        <v>50</v>
      </c>
      <c r="C27" s="2"/>
      <c r="D27" s="2"/>
      <c r="E27" s="2"/>
      <c r="F27" s="2"/>
      <c r="G27" s="28"/>
      <c r="J27" s="2"/>
      <c r="K27" s="2"/>
      <c r="L27" s="3"/>
      <c r="M27" s="3"/>
      <c r="N27" s="3"/>
      <c r="O27" s="3"/>
      <c r="P27" s="2"/>
      <c r="Q27" s="2"/>
      <c r="R27" s="2"/>
      <c r="S27" s="2"/>
    </row>
    <row r="28" spans="1:19" x14ac:dyDescent="0.2">
      <c r="A28" s="9"/>
      <c r="B28" s="9" t="s">
        <v>49</v>
      </c>
      <c r="C28" s="2"/>
      <c r="D28" s="2"/>
      <c r="E28" s="2"/>
      <c r="F28" s="2"/>
      <c r="G28" s="28"/>
      <c r="J28" s="2"/>
      <c r="K28" s="2"/>
      <c r="L28" s="3"/>
      <c r="M28" s="3"/>
      <c r="N28" s="3"/>
      <c r="O28" s="3"/>
      <c r="P28" s="2"/>
      <c r="Q28" s="2"/>
      <c r="R28" s="2"/>
      <c r="S28" s="2"/>
    </row>
    <row r="29" spans="1:19" x14ac:dyDescent="0.2">
      <c r="A29" s="9"/>
      <c r="B29" s="9" t="s">
        <v>51</v>
      </c>
      <c r="C29" s="2"/>
      <c r="D29" s="2"/>
      <c r="E29" s="2"/>
      <c r="F29" s="2"/>
      <c r="G29" s="28"/>
      <c r="J29" s="2"/>
      <c r="K29" s="2"/>
      <c r="L29" s="3"/>
      <c r="M29" s="3"/>
      <c r="N29" s="3"/>
      <c r="O29" s="3"/>
      <c r="P29" s="2"/>
      <c r="Q29" s="2"/>
      <c r="R29" s="2"/>
      <c r="S29" s="2"/>
    </row>
    <row r="30" spans="1:19" x14ac:dyDescent="0.2">
      <c r="A30" s="9"/>
      <c r="B30" s="9"/>
      <c r="C30" s="2"/>
      <c r="D30" s="2"/>
      <c r="E30" s="2"/>
      <c r="F30" s="2"/>
      <c r="G30" s="28"/>
      <c r="J30" s="2"/>
      <c r="K30" s="2"/>
      <c r="L30" s="3"/>
      <c r="M30" s="3"/>
      <c r="N30" s="3"/>
      <c r="O30" s="3"/>
      <c r="P30" s="2"/>
      <c r="Q30" s="2"/>
      <c r="R30" s="2"/>
      <c r="S30" s="2"/>
    </row>
    <row r="31" spans="1:19" x14ac:dyDescent="0.2">
      <c r="A31" s="6" t="s">
        <v>88</v>
      </c>
      <c r="B31" s="2"/>
      <c r="C31" s="2"/>
      <c r="D31" s="2"/>
      <c r="E31" s="2"/>
      <c r="F31" s="2"/>
      <c r="J31" s="2"/>
      <c r="K31" s="2"/>
      <c r="L31" s="3"/>
      <c r="M31" s="3"/>
      <c r="N31" s="3"/>
      <c r="O31" s="3"/>
      <c r="P31" s="3" t="s">
        <v>48</v>
      </c>
      <c r="Q31" s="2"/>
      <c r="R31" s="2"/>
      <c r="S31" s="2"/>
    </row>
    <row r="32" spans="1:19" x14ac:dyDescent="0.2">
      <c r="A32" s="31" t="s">
        <v>7</v>
      </c>
      <c r="B32" s="25" t="s">
        <v>44</v>
      </c>
      <c r="C32" s="25" t="s">
        <v>45</v>
      </c>
      <c r="D32" s="33" t="s">
        <v>46</v>
      </c>
      <c r="E32" s="33" t="s">
        <v>48</v>
      </c>
      <c r="F32" s="28"/>
      <c r="G32" s="28"/>
      <c r="J32" s="2"/>
      <c r="K32" s="2"/>
      <c r="L32" s="3"/>
      <c r="M32" s="3"/>
      <c r="N32" s="3"/>
      <c r="O32" s="3"/>
      <c r="P32" s="2"/>
      <c r="Q32" s="2"/>
      <c r="R32" s="2"/>
      <c r="S32" s="2"/>
    </row>
    <row r="33" spans="1:19" x14ac:dyDescent="0.2">
      <c r="A33" s="31" t="s">
        <v>4</v>
      </c>
      <c r="B33" s="43">
        <v>4.4000000000000004</v>
      </c>
      <c r="C33" s="43">
        <v>0.7</v>
      </c>
      <c r="D33" s="43">
        <v>0.7</v>
      </c>
      <c r="E33" s="44">
        <v>2</v>
      </c>
      <c r="F33" s="32"/>
      <c r="G33" s="28"/>
      <c r="J33" s="2"/>
      <c r="K33" s="2"/>
      <c r="L33" s="3"/>
      <c r="M33" s="3"/>
      <c r="N33" s="3"/>
      <c r="O33" s="3"/>
      <c r="P33" s="2"/>
      <c r="Q33" s="2"/>
      <c r="R33" s="2"/>
      <c r="S33" s="2"/>
    </row>
    <row r="34" spans="1:19" x14ac:dyDescent="0.2">
      <c r="A34" s="31" t="s">
        <v>5</v>
      </c>
      <c r="B34" s="43">
        <v>4.4000000000000004</v>
      </c>
      <c r="C34" s="43">
        <v>0.7</v>
      </c>
      <c r="D34" s="43">
        <v>0.7</v>
      </c>
      <c r="E34" s="45"/>
      <c r="F34" s="32"/>
      <c r="G34" s="28"/>
      <c r="J34" s="2"/>
      <c r="K34" s="2"/>
      <c r="L34" s="3"/>
      <c r="M34" s="3"/>
      <c r="N34" s="3"/>
      <c r="O34" s="3"/>
      <c r="P34" s="2"/>
      <c r="Q34" s="2"/>
      <c r="R34" s="2"/>
      <c r="S34" s="2"/>
    </row>
    <row r="35" spans="1:19" x14ac:dyDescent="0.2">
      <c r="A35" s="31" t="s">
        <v>38</v>
      </c>
      <c r="B35" s="35">
        <f>IF($B$11="L",$B$12,0.15)</f>
        <v>1</v>
      </c>
      <c r="C35" s="35">
        <f>IF($B$11="L",$B$12,0.15)</f>
        <v>1</v>
      </c>
      <c r="D35" s="35">
        <f>IF($B$11="L",$B$12,0.15)</f>
        <v>1</v>
      </c>
      <c r="E35" s="35">
        <f>IF($B$11="L",$B$12,0)</f>
        <v>1</v>
      </c>
      <c r="F35" s="32"/>
      <c r="G35" s="28"/>
      <c r="J35" s="2"/>
      <c r="K35" s="2"/>
      <c r="L35" s="3"/>
      <c r="M35" s="3"/>
      <c r="N35" s="3"/>
      <c r="O35" s="3"/>
      <c r="P35" s="2"/>
      <c r="Q35" s="2"/>
      <c r="R35" s="2"/>
      <c r="S35" s="2"/>
    </row>
    <row r="36" spans="1:19" x14ac:dyDescent="0.2">
      <c r="A36" s="31" t="s">
        <v>39</v>
      </c>
      <c r="B36" s="27">
        <f>B79*B33*B35</f>
        <v>0</v>
      </c>
      <c r="C36" s="26">
        <f>B79*C33*C35</f>
        <v>0</v>
      </c>
      <c r="D36" s="27">
        <f>B79*D33*D35</f>
        <v>0</v>
      </c>
      <c r="E36" s="27">
        <f>D79*E33*E35</f>
        <v>0</v>
      </c>
      <c r="F36" s="32" t="s">
        <v>84</v>
      </c>
      <c r="G36" s="28"/>
      <c r="J36" s="2"/>
      <c r="K36" s="2"/>
      <c r="L36" s="3"/>
      <c r="M36" s="3"/>
      <c r="N36" s="3"/>
      <c r="O36" s="3"/>
      <c r="P36" s="2"/>
      <c r="Q36" s="2"/>
      <c r="R36" s="2"/>
      <c r="S36" s="2"/>
    </row>
    <row r="37" spans="1:19" x14ac:dyDescent="0.2">
      <c r="A37" s="31" t="s">
        <v>40</v>
      </c>
      <c r="B37" s="27">
        <f>C79*B34*B35</f>
        <v>0</v>
      </c>
      <c r="C37" s="26">
        <f>C79*C34*C35</f>
        <v>0</v>
      </c>
      <c r="D37" s="27">
        <f>C79*D34*D35</f>
        <v>0</v>
      </c>
      <c r="E37" s="34"/>
      <c r="F37" s="32"/>
      <c r="G37" s="28"/>
      <c r="J37" s="2"/>
      <c r="K37" s="2"/>
      <c r="L37" s="3"/>
      <c r="M37" s="3"/>
      <c r="N37" s="3"/>
      <c r="O37" s="3"/>
      <c r="P37" s="2"/>
      <c r="Q37" s="2"/>
      <c r="R37" s="2"/>
      <c r="S37" s="2"/>
    </row>
    <row r="38" spans="1:19" x14ac:dyDescent="0.2">
      <c r="A38" s="31" t="s">
        <v>41</v>
      </c>
      <c r="B38" s="29">
        <f>B36+B37</f>
        <v>0</v>
      </c>
      <c r="C38" s="29">
        <f t="shared" ref="C38:E38" si="0">C36+C37</f>
        <v>0</v>
      </c>
      <c r="D38" s="29">
        <f t="shared" si="0"/>
        <v>0</v>
      </c>
      <c r="E38" s="29">
        <f t="shared" si="0"/>
        <v>0</v>
      </c>
      <c r="F38" s="32"/>
      <c r="G38" s="28"/>
      <c r="J38" s="2"/>
      <c r="K38" s="2"/>
      <c r="L38" s="3"/>
      <c r="M38" s="3"/>
      <c r="N38" s="3"/>
      <c r="O38" s="3"/>
      <c r="P38" s="2"/>
      <c r="Q38" s="2"/>
      <c r="R38" s="2"/>
      <c r="S38" s="2"/>
    </row>
    <row r="39" spans="1:19" x14ac:dyDescent="0.2">
      <c r="A39" s="28"/>
      <c r="B39" s="28"/>
      <c r="C39" s="28"/>
      <c r="D39" s="28"/>
      <c r="E39" s="28"/>
      <c r="F39" s="32"/>
      <c r="G39" s="28"/>
      <c r="J39" s="2"/>
      <c r="K39" s="2"/>
      <c r="L39" s="3"/>
      <c r="M39" s="3"/>
      <c r="N39" s="3"/>
      <c r="O39" s="3"/>
      <c r="P39" s="2"/>
      <c r="Q39" s="2"/>
      <c r="R39" s="2"/>
      <c r="S39" s="2"/>
    </row>
    <row r="40" spans="1:19" ht="15" thickBot="1" x14ac:dyDescent="0.25">
      <c r="A40" s="46"/>
      <c r="B40" s="46"/>
      <c r="C40" s="46"/>
      <c r="D40" s="46"/>
      <c r="E40" s="46"/>
      <c r="F40" s="47"/>
      <c r="G40" s="47"/>
      <c r="H40" s="47"/>
      <c r="J40" s="2"/>
      <c r="K40" s="2"/>
      <c r="L40" s="3"/>
      <c r="M40" s="3"/>
      <c r="N40" s="3"/>
      <c r="O40" s="3"/>
      <c r="P40" s="2"/>
      <c r="Q40" s="2"/>
      <c r="R40" s="2"/>
      <c r="S40" s="2"/>
    </row>
    <row r="41" spans="1:19" ht="15" thickTop="1" x14ac:dyDescent="0.2">
      <c r="A41" s="48" t="s">
        <v>24</v>
      </c>
      <c r="B41" s="49"/>
      <c r="C41" s="49"/>
      <c r="D41" s="49"/>
      <c r="E41" s="49"/>
      <c r="F41" s="50"/>
      <c r="G41" s="50"/>
      <c r="J41" s="2"/>
      <c r="K41" s="2"/>
      <c r="L41" s="3"/>
      <c r="M41" s="3"/>
      <c r="N41" s="3"/>
      <c r="O41" s="3"/>
      <c r="P41" s="2"/>
      <c r="Q41" s="2"/>
      <c r="R41" s="2"/>
      <c r="S41" s="2"/>
    </row>
    <row r="42" spans="1:19" x14ac:dyDescent="0.2">
      <c r="A42" s="49" t="s">
        <v>17</v>
      </c>
      <c r="B42" s="51" t="s">
        <v>68</v>
      </c>
      <c r="C42" s="51">
        <f>IF($B$13="ja",C18,C18+C19)</f>
        <v>0</v>
      </c>
      <c r="D42" s="52"/>
      <c r="E42" s="51" t="s">
        <v>68</v>
      </c>
      <c r="F42" s="51">
        <f>IF($B$13="ja",C19,0)</f>
        <v>0</v>
      </c>
      <c r="G42" s="50"/>
      <c r="J42" s="2"/>
      <c r="K42" s="2"/>
      <c r="L42" s="3"/>
      <c r="M42" s="3"/>
      <c r="N42" s="3"/>
      <c r="O42" s="3"/>
      <c r="P42" s="2"/>
      <c r="Q42" s="2"/>
      <c r="R42" s="2"/>
      <c r="S42" s="2"/>
    </row>
    <row r="43" spans="1:19" x14ac:dyDescent="0.2">
      <c r="A43" s="49"/>
      <c r="B43" s="51" t="s">
        <v>69</v>
      </c>
      <c r="C43" s="51">
        <f>IF($B$13="ja",D18,D18+D19)</f>
        <v>0</v>
      </c>
      <c r="D43" s="52"/>
      <c r="E43" s="51" t="s">
        <v>69</v>
      </c>
      <c r="F43" s="51">
        <f>IF($B$13="ja",D19,0)</f>
        <v>0</v>
      </c>
      <c r="G43" s="50"/>
      <c r="J43" s="2"/>
      <c r="K43" s="2"/>
      <c r="L43" s="3"/>
      <c r="M43" s="3"/>
      <c r="N43" s="3"/>
      <c r="O43" s="3"/>
      <c r="P43" s="2"/>
      <c r="Q43" s="2"/>
      <c r="R43" s="2"/>
      <c r="S43" s="2"/>
    </row>
    <row r="44" spans="1:19" x14ac:dyDescent="0.2">
      <c r="A44" s="49"/>
      <c r="B44" s="51" t="s">
        <v>70</v>
      </c>
      <c r="C44" s="51">
        <f>IF($B$13="ja",E18,E18+E19)</f>
        <v>0</v>
      </c>
      <c r="D44" s="52"/>
      <c r="E44" s="51" t="s">
        <v>70</v>
      </c>
      <c r="F44" s="51">
        <f>IF($B$13="ja",E19,0)</f>
        <v>0</v>
      </c>
      <c r="G44" s="50"/>
      <c r="J44" s="2"/>
      <c r="K44" s="2"/>
      <c r="L44" s="3"/>
      <c r="M44" s="3"/>
      <c r="N44" s="3"/>
      <c r="O44" s="3"/>
      <c r="P44" s="2"/>
      <c r="Q44" s="2"/>
      <c r="R44" s="2"/>
      <c r="S44" s="2"/>
    </row>
    <row r="45" spans="1:19" x14ac:dyDescent="0.2">
      <c r="A45" s="49"/>
      <c r="B45" s="51" t="s">
        <v>71</v>
      </c>
      <c r="C45" s="51">
        <f>IF($B$13="ja",F18,F18+F19)</f>
        <v>0</v>
      </c>
      <c r="D45" s="52"/>
      <c r="E45" s="51" t="s">
        <v>71</v>
      </c>
      <c r="F45" s="51">
        <f>IF($B$13="ja",F19,0)</f>
        <v>0</v>
      </c>
      <c r="G45" s="50"/>
      <c r="J45" s="2"/>
      <c r="K45" s="2"/>
      <c r="L45" s="3"/>
      <c r="M45" s="3"/>
      <c r="N45" s="3"/>
      <c r="O45" s="3"/>
      <c r="P45" s="2"/>
      <c r="Q45" s="2"/>
      <c r="R45" s="2"/>
      <c r="S45" s="2"/>
    </row>
    <row r="46" spans="1:19" x14ac:dyDescent="0.2">
      <c r="A46" s="49"/>
      <c r="B46" s="51" t="s">
        <v>85</v>
      </c>
      <c r="C46" s="51">
        <f>IF($B$13="ja",G18,G18+G19)</f>
        <v>0</v>
      </c>
      <c r="D46" s="52"/>
      <c r="E46" s="51" t="s">
        <v>85</v>
      </c>
      <c r="F46" s="51">
        <f>IF($B$13="ja",G19,0)</f>
        <v>0</v>
      </c>
      <c r="G46" s="50"/>
      <c r="J46" s="2"/>
      <c r="K46" s="2"/>
      <c r="L46" s="3"/>
      <c r="M46" s="3"/>
      <c r="N46" s="3"/>
      <c r="O46" s="3"/>
      <c r="P46" s="2"/>
      <c r="Q46" s="2"/>
      <c r="R46" s="2"/>
      <c r="S46" s="2"/>
    </row>
    <row r="47" spans="1:19" x14ac:dyDescent="0.2">
      <c r="A47" s="49"/>
      <c r="B47" s="51" t="s">
        <v>35</v>
      </c>
      <c r="C47" s="51">
        <f>IF($B$13="ja",H18,H18+H19)</f>
        <v>0</v>
      </c>
      <c r="D47" s="52"/>
      <c r="E47" s="51" t="s">
        <v>35</v>
      </c>
      <c r="F47" s="51">
        <f>IF($B$13="ja",H19,0)</f>
        <v>0</v>
      </c>
      <c r="G47" s="50"/>
      <c r="J47" s="2"/>
      <c r="K47" s="2"/>
      <c r="L47" s="3"/>
      <c r="M47" s="3"/>
      <c r="N47" s="3"/>
      <c r="O47" s="3"/>
      <c r="P47" s="2"/>
      <c r="Q47" s="2"/>
      <c r="R47" s="2"/>
      <c r="S47" s="2"/>
    </row>
    <row r="48" spans="1:19" x14ac:dyDescent="0.2">
      <c r="A48" s="53" t="s">
        <v>24</v>
      </c>
      <c r="B48" s="32"/>
      <c r="C48" s="32"/>
      <c r="D48" s="32"/>
      <c r="E48" s="32"/>
      <c r="F48" s="32"/>
      <c r="G48" s="50"/>
      <c r="J48" s="2"/>
      <c r="K48" s="2"/>
      <c r="L48" s="3"/>
      <c r="M48" s="3"/>
      <c r="N48" s="3"/>
      <c r="O48" s="3"/>
      <c r="P48" s="2"/>
      <c r="Q48" s="2"/>
      <c r="R48" s="2"/>
      <c r="S48" s="2"/>
    </row>
    <row r="49" spans="1:19" x14ac:dyDescent="0.2">
      <c r="A49" s="53" t="s">
        <v>25</v>
      </c>
      <c r="B49" s="51" t="s">
        <v>20</v>
      </c>
      <c r="C49" s="51" t="s">
        <v>21</v>
      </c>
      <c r="D49" s="51" t="s">
        <v>17</v>
      </c>
      <c r="E49" s="32"/>
      <c r="F49" s="32"/>
      <c r="G49" s="50"/>
      <c r="J49" s="2"/>
      <c r="K49" s="2"/>
      <c r="L49" s="3"/>
      <c r="M49" s="3"/>
      <c r="N49" s="3"/>
      <c r="O49" s="3"/>
      <c r="P49" s="2"/>
      <c r="Q49" s="2"/>
      <c r="R49" s="2"/>
      <c r="S49" s="2"/>
    </row>
    <row r="50" spans="1:19" x14ac:dyDescent="0.2">
      <c r="A50" s="49" t="s">
        <v>79</v>
      </c>
      <c r="B50" s="54">
        <f>C43</f>
        <v>0</v>
      </c>
      <c r="C50" s="54">
        <f>IF(C42&gt;=50,C47,0)</f>
        <v>0</v>
      </c>
      <c r="D50" s="54">
        <f>SUM(B50:B53,C50)</f>
        <v>0</v>
      </c>
      <c r="E50" s="32" t="s">
        <v>82</v>
      </c>
      <c r="F50" s="32"/>
      <c r="G50" s="50"/>
      <c r="J50" s="2"/>
      <c r="K50" s="2"/>
      <c r="L50" s="3"/>
      <c r="M50" s="3"/>
      <c r="N50" s="3"/>
      <c r="O50" s="3"/>
      <c r="P50" s="2"/>
      <c r="Q50" s="2"/>
      <c r="R50" s="2"/>
      <c r="S50" s="2"/>
    </row>
    <row r="51" spans="1:19" x14ac:dyDescent="0.2">
      <c r="A51" s="49" t="s">
        <v>80</v>
      </c>
      <c r="B51" s="54">
        <f>C44*2</f>
        <v>0</v>
      </c>
      <c r="C51" s="32"/>
      <c r="D51" s="32"/>
      <c r="E51" s="32" t="s">
        <v>86</v>
      </c>
      <c r="F51" s="32"/>
      <c r="G51" s="50"/>
      <c r="J51" s="2"/>
      <c r="K51" s="2"/>
      <c r="L51" s="3"/>
      <c r="M51" s="3"/>
      <c r="N51" s="3"/>
      <c r="O51" s="3"/>
      <c r="P51" s="2"/>
      <c r="Q51" s="2"/>
      <c r="R51" s="2"/>
      <c r="S51" s="2"/>
    </row>
    <row r="52" spans="1:19" x14ac:dyDescent="0.2">
      <c r="A52" s="49" t="s">
        <v>81</v>
      </c>
      <c r="B52" s="54">
        <f>C45*2</f>
        <v>0</v>
      </c>
      <c r="C52" s="32"/>
      <c r="D52" s="32"/>
      <c r="E52" s="32"/>
      <c r="F52" s="32"/>
      <c r="G52" s="50"/>
      <c r="J52" s="2"/>
      <c r="K52" s="2"/>
      <c r="L52" s="3"/>
      <c r="M52" s="3"/>
      <c r="N52" s="3"/>
      <c r="O52" s="3"/>
      <c r="P52" s="2"/>
      <c r="Q52" s="2"/>
      <c r="R52" s="2"/>
      <c r="S52" s="2"/>
    </row>
    <row r="53" spans="1:19" x14ac:dyDescent="0.2">
      <c r="A53" s="55" t="s">
        <v>85</v>
      </c>
      <c r="B53" s="56">
        <f>C46</f>
        <v>0</v>
      </c>
      <c r="C53" s="32"/>
      <c r="D53" s="32"/>
      <c r="E53" s="32"/>
      <c r="F53" s="32"/>
      <c r="G53" s="50"/>
      <c r="J53" s="2"/>
      <c r="K53" s="2"/>
      <c r="L53" s="3"/>
      <c r="M53" s="3"/>
      <c r="N53" s="3"/>
      <c r="O53" s="3"/>
      <c r="P53" s="2"/>
      <c r="Q53" s="2"/>
      <c r="R53" s="2"/>
      <c r="S53" s="2"/>
    </row>
    <row r="54" spans="1:19" x14ac:dyDescent="0.2">
      <c r="A54" s="49" t="s">
        <v>23</v>
      </c>
      <c r="B54" s="56">
        <f>IF(B10="F",10000,5000)</f>
        <v>10000</v>
      </c>
      <c r="C54" s="32"/>
      <c r="D54" s="32"/>
      <c r="E54" s="56">
        <f>IF(B10="F",10000,5000)</f>
        <v>10000</v>
      </c>
      <c r="F54" s="32"/>
      <c r="G54" s="50"/>
      <c r="J54" s="2"/>
      <c r="K54" s="2"/>
      <c r="L54" s="3"/>
      <c r="M54" s="3"/>
      <c r="N54" s="3"/>
      <c r="O54" s="3"/>
      <c r="P54" s="2"/>
      <c r="Q54" s="2"/>
      <c r="R54" s="2"/>
      <c r="S54" s="2"/>
    </row>
    <row r="55" spans="1:19" x14ac:dyDescent="0.2">
      <c r="A55" s="49" t="s">
        <v>22</v>
      </c>
      <c r="B55" s="57" t="str">
        <f>IF(OR(D50&gt;=B54,B11="C",B13="ja"),"ja","nein")</f>
        <v>nein</v>
      </c>
      <c r="C55" s="32"/>
      <c r="D55" s="32"/>
      <c r="E55" s="32" t="s">
        <v>64</v>
      </c>
      <c r="F55" s="32"/>
      <c r="G55" s="50"/>
      <c r="J55" s="2"/>
      <c r="K55" s="2"/>
      <c r="L55" s="3"/>
      <c r="M55" s="3"/>
      <c r="N55" s="3"/>
      <c r="O55" s="3"/>
      <c r="P55" s="2"/>
      <c r="Q55" s="2"/>
      <c r="R55" s="2"/>
      <c r="S55" s="2"/>
    </row>
    <row r="56" spans="1:19" x14ac:dyDescent="0.2">
      <c r="A56" s="49"/>
      <c r="B56" s="58"/>
      <c r="C56" s="50"/>
      <c r="D56" s="50"/>
      <c r="E56" s="50"/>
      <c r="F56" s="50"/>
      <c r="G56" s="50"/>
      <c r="J56" s="2"/>
      <c r="K56" s="2"/>
      <c r="L56" s="3"/>
      <c r="M56" s="3"/>
      <c r="N56" s="3"/>
      <c r="O56" s="3"/>
      <c r="P56" s="2"/>
      <c r="Q56" s="2"/>
      <c r="R56" s="2"/>
      <c r="S56" s="2"/>
    </row>
    <row r="57" spans="1:19" x14ac:dyDescent="0.2">
      <c r="A57" s="49"/>
      <c r="B57" s="59">
        <f>B18</f>
        <v>2024</v>
      </c>
      <c r="C57" s="50"/>
      <c r="D57" s="50"/>
      <c r="E57" s="50" t="s">
        <v>67</v>
      </c>
      <c r="F57" s="50"/>
      <c r="G57" s="50"/>
      <c r="J57" s="2"/>
      <c r="K57" s="2"/>
      <c r="L57" s="3"/>
      <c r="M57" s="3"/>
      <c r="N57" s="3"/>
      <c r="O57" s="3"/>
      <c r="P57" s="2"/>
      <c r="Q57" s="2"/>
      <c r="R57" s="2"/>
      <c r="S57" s="2"/>
    </row>
    <row r="58" spans="1:19" x14ac:dyDescent="0.2">
      <c r="A58" s="53" t="s">
        <v>26</v>
      </c>
      <c r="B58" s="60" t="s">
        <v>29</v>
      </c>
      <c r="C58" s="60" t="s">
        <v>1</v>
      </c>
      <c r="D58" s="60" t="s">
        <v>31</v>
      </c>
      <c r="E58" s="60" t="s">
        <v>29</v>
      </c>
      <c r="F58" s="60" t="s">
        <v>1</v>
      </c>
      <c r="G58" s="51" t="s">
        <v>31</v>
      </c>
      <c r="J58" s="2"/>
      <c r="K58" s="2"/>
      <c r="L58" s="3"/>
      <c r="M58" s="3"/>
      <c r="N58" s="3"/>
      <c r="O58" s="3"/>
      <c r="P58" s="2"/>
      <c r="Q58" s="2"/>
      <c r="R58" s="2"/>
      <c r="S58" s="2"/>
    </row>
    <row r="59" spans="1:19" x14ac:dyDescent="0.2">
      <c r="A59" s="49" t="s">
        <v>27</v>
      </c>
      <c r="B59" s="61">
        <f>C43</f>
        <v>0</v>
      </c>
      <c r="C59" s="62">
        <f>B59</f>
        <v>0</v>
      </c>
      <c r="D59" s="54">
        <f>MIN(C59+F59,$D$63)-G59</f>
        <v>0</v>
      </c>
      <c r="E59" s="61">
        <f>F43</f>
        <v>0</v>
      </c>
      <c r="F59" s="62">
        <f>E59</f>
        <v>0</v>
      </c>
      <c r="G59" s="54">
        <f>MIN(F59,$D$63)</f>
        <v>0</v>
      </c>
      <c r="J59" s="2"/>
      <c r="K59" s="2"/>
      <c r="L59" s="3"/>
      <c r="M59" s="3"/>
      <c r="N59" s="3"/>
      <c r="O59" s="3"/>
      <c r="P59" s="2"/>
      <c r="Q59" s="2"/>
      <c r="R59" s="2"/>
      <c r="S59" s="2"/>
    </row>
    <row r="60" spans="1:19" x14ac:dyDescent="0.2">
      <c r="A60" s="49" t="s">
        <v>18</v>
      </c>
      <c r="B60" s="61">
        <f>C44</f>
        <v>0</v>
      </c>
      <c r="C60" s="62">
        <f>B60*2</f>
        <v>0</v>
      </c>
      <c r="D60" s="54">
        <f>MIN(C60+F60,$D$63)-G60</f>
        <v>0</v>
      </c>
      <c r="E60" s="61">
        <f>F44</f>
        <v>0</v>
      </c>
      <c r="F60" s="62">
        <f>E60*2</f>
        <v>0</v>
      </c>
      <c r="G60" s="54">
        <f>MIN(F60,$D$63)</f>
        <v>0</v>
      </c>
      <c r="J60" s="2"/>
      <c r="K60" s="2"/>
      <c r="L60" s="3"/>
      <c r="M60" s="3"/>
      <c r="N60" s="3"/>
      <c r="O60" s="3"/>
      <c r="P60" s="2"/>
      <c r="Q60" s="2"/>
      <c r="R60" s="2"/>
      <c r="S60" s="2"/>
    </row>
    <row r="61" spans="1:19" x14ac:dyDescent="0.2">
      <c r="A61" s="52" t="s">
        <v>28</v>
      </c>
      <c r="B61" s="63">
        <f>C45</f>
        <v>0</v>
      </c>
      <c r="C61" s="54">
        <f>B61*2</f>
        <v>0</v>
      </c>
      <c r="D61" s="54">
        <f>MIN(C61+F61,$D$63)-G61</f>
        <v>0</v>
      </c>
      <c r="E61" s="63">
        <f>F45</f>
        <v>0</v>
      </c>
      <c r="F61" s="54">
        <f>E61*2</f>
        <v>0</v>
      </c>
      <c r="G61" s="54">
        <f>MIN(F61,$D$63)</f>
        <v>0</v>
      </c>
      <c r="J61" s="2"/>
      <c r="K61" s="2"/>
      <c r="L61" s="3"/>
      <c r="M61" s="3"/>
      <c r="N61" s="3"/>
      <c r="O61" s="3"/>
      <c r="P61" s="2"/>
      <c r="Q61" s="2"/>
      <c r="R61" s="2"/>
      <c r="S61" s="2"/>
    </row>
    <row r="62" spans="1:19" x14ac:dyDescent="0.2">
      <c r="A62" s="49" t="s">
        <v>85</v>
      </c>
      <c r="B62" s="61">
        <f>C46</f>
        <v>0</v>
      </c>
      <c r="C62" s="62">
        <f>B62</f>
        <v>0</v>
      </c>
      <c r="D62" s="54">
        <f>C62</f>
        <v>0</v>
      </c>
      <c r="E62" s="61">
        <f>F46</f>
        <v>0</v>
      </c>
      <c r="F62" s="62">
        <f>E62</f>
        <v>0</v>
      </c>
      <c r="G62" s="54">
        <f>F62</f>
        <v>0</v>
      </c>
      <c r="J62" s="2"/>
      <c r="K62" s="2"/>
      <c r="L62" s="3"/>
      <c r="M62" s="3"/>
      <c r="N62" s="3"/>
      <c r="O62" s="3"/>
      <c r="P62" s="2"/>
      <c r="Q62" s="2"/>
      <c r="R62" s="2"/>
      <c r="S62" s="2"/>
    </row>
    <row r="63" spans="1:19" x14ac:dyDescent="0.2">
      <c r="A63" s="52" t="s">
        <v>30</v>
      </c>
      <c r="B63" s="32"/>
      <c r="C63" s="32"/>
      <c r="D63" s="56">
        <f>IF(B10="F",120000,40000)</f>
        <v>120000</v>
      </c>
      <c r="E63" s="32"/>
      <c r="F63" s="32"/>
      <c r="G63" s="56">
        <f>IF(B10="F",120000,40000)</f>
        <v>120000</v>
      </c>
      <c r="J63" s="2"/>
      <c r="K63" s="2"/>
      <c r="L63" s="3"/>
      <c r="M63" s="3"/>
      <c r="N63" s="3"/>
      <c r="O63" s="3"/>
      <c r="P63" s="2"/>
      <c r="Q63" s="2"/>
      <c r="R63" s="2"/>
      <c r="S63" s="2"/>
    </row>
    <row r="64" spans="1:19" x14ac:dyDescent="0.2">
      <c r="A64" s="52"/>
      <c r="B64" s="32"/>
      <c r="C64" s="32"/>
      <c r="D64" s="32"/>
      <c r="E64" s="32"/>
      <c r="F64" s="32"/>
      <c r="G64" s="32"/>
      <c r="J64" s="2"/>
      <c r="K64" s="2"/>
      <c r="L64" s="3"/>
      <c r="M64" s="3"/>
      <c r="N64" s="3"/>
      <c r="O64" s="3"/>
      <c r="P64" s="2"/>
      <c r="Q64" s="2"/>
      <c r="R64" s="2"/>
      <c r="S64" s="2"/>
    </row>
    <row r="65" spans="1:19" x14ac:dyDescent="0.2">
      <c r="A65" s="52" t="s">
        <v>37</v>
      </c>
      <c r="B65" s="32"/>
      <c r="C65" s="32"/>
      <c r="D65" s="56">
        <f>D59+D60+D61+D62</f>
        <v>0</v>
      </c>
      <c r="E65" s="32"/>
      <c r="F65" s="32"/>
      <c r="G65" s="56">
        <f>G59+G60+G61+G62</f>
        <v>0</v>
      </c>
      <c r="J65" s="2"/>
      <c r="K65" s="2"/>
      <c r="L65" s="3"/>
      <c r="M65" s="3"/>
      <c r="N65" s="3"/>
      <c r="O65" s="3"/>
      <c r="P65" s="2"/>
      <c r="Q65" s="2"/>
      <c r="R65" s="2"/>
      <c r="S65" s="2"/>
    </row>
    <row r="66" spans="1:19" x14ac:dyDescent="0.2">
      <c r="A66" s="52" t="s">
        <v>2</v>
      </c>
      <c r="B66" s="56">
        <f>IF(B10="F",10000,5000)-G66</f>
        <v>10000</v>
      </c>
      <c r="C66" s="32"/>
      <c r="D66" s="56">
        <f>MIN(D65,B66)</f>
        <v>0</v>
      </c>
      <c r="E66" s="56">
        <f>IF(B10="F",10000,5000)</f>
        <v>10000</v>
      </c>
      <c r="F66" s="32"/>
      <c r="G66" s="56">
        <f>MIN(G65,E66)</f>
        <v>0</v>
      </c>
      <c r="J66" s="2"/>
      <c r="K66" s="2"/>
      <c r="L66" s="3"/>
      <c r="M66" s="3"/>
      <c r="N66" s="3"/>
      <c r="O66" s="3"/>
      <c r="P66" s="2"/>
      <c r="Q66" s="2"/>
      <c r="R66" s="2"/>
      <c r="S66" s="2"/>
    </row>
    <row r="67" spans="1:19" x14ac:dyDescent="0.2">
      <c r="A67" s="52" t="s">
        <v>36</v>
      </c>
      <c r="B67" s="32"/>
      <c r="C67" s="32"/>
      <c r="D67" s="56">
        <f>D66+D65</f>
        <v>0</v>
      </c>
      <c r="E67" s="32"/>
      <c r="F67" s="32"/>
      <c r="G67" s="56">
        <f>G66+G65</f>
        <v>0</v>
      </c>
      <c r="J67" s="2"/>
      <c r="K67" s="2"/>
      <c r="L67" s="3"/>
      <c r="M67" s="3"/>
      <c r="N67" s="3"/>
      <c r="O67" s="3"/>
      <c r="P67" s="2"/>
      <c r="Q67" s="2"/>
      <c r="R67" s="2"/>
      <c r="S67" s="2"/>
    </row>
    <row r="68" spans="1:19" x14ac:dyDescent="0.2">
      <c r="A68" s="52"/>
      <c r="B68" s="32"/>
      <c r="C68" s="32"/>
      <c r="D68" s="64"/>
      <c r="E68" s="32"/>
      <c r="F68" s="32"/>
      <c r="G68" s="32"/>
      <c r="J68" s="2"/>
      <c r="K68" s="2"/>
      <c r="L68" s="3"/>
      <c r="M68" s="3"/>
      <c r="N68" s="3"/>
      <c r="O68" s="3"/>
      <c r="P68" s="2"/>
      <c r="Q68" s="2"/>
      <c r="R68" s="2"/>
      <c r="S68" s="2"/>
    </row>
    <row r="69" spans="1:19" x14ac:dyDescent="0.2">
      <c r="A69" s="65" t="s">
        <v>3</v>
      </c>
      <c r="B69" s="32"/>
      <c r="C69" s="32"/>
      <c r="D69" s="56">
        <f>C47</f>
        <v>0</v>
      </c>
      <c r="E69" s="32"/>
      <c r="F69" s="32"/>
      <c r="G69" s="56">
        <f>F47</f>
        <v>0</v>
      </c>
      <c r="J69" s="2"/>
      <c r="K69" s="2"/>
      <c r="L69" s="3"/>
      <c r="M69" s="3"/>
      <c r="N69" s="3"/>
      <c r="O69" s="3"/>
      <c r="P69" s="2"/>
      <c r="Q69" s="2"/>
      <c r="R69" s="2"/>
      <c r="S69" s="2"/>
    </row>
    <row r="70" spans="1:19" x14ac:dyDescent="0.2">
      <c r="A70" s="65"/>
      <c r="B70" s="32"/>
      <c r="C70" s="32"/>
      <c r="D70" s="32"/>
      <c r="E70" s="32"/>
      <c r="F70" s="32"/>
      <c r="G70" s="32"/>
      <c r="J70" s="2"/>
      <c r="K70" s="2"/>
      <c r="L70" s="3"/>
      <c r="M70" s="3"/>
      <c r="N70" s="3"/>
      <c r="O70" s="3"/>
      <c r="P70" s="2"/>
      <c r="Q70" s="2"/>
      <c r="R70" s="2"/>
      <c r="S70" s="2"/>
    </row>
    <row r="71" spans="1:19" x14ac:dyDescent="0.2">
      <c r="A71" s="52" t="s">
        <v>32</v>
      </c>
      <c r="B71" s="32"/>
      <c r="C71" s="32"/>
      <c r="D71" s="56">
        <f>IF(B10="F",150000,50000)</f>
        <v>150000</v>
      </c>
      <c r="E71" s="32"/>
      <c r="F71" s="32"/>
      <c r="G71" s="56">
        <f>IF(B10="F",150000,50000)</f>
        <v>150000</v>
      </c>
      <c r="J71" s="2"/>
      <c r="K71" s="2"/>
      <c r="L71" s="3"/>
      <c r="M71" s="3"/>
      <c r="N71" s="3"/>
      <c r="O71" s="3"/>
      <c r="P71" s="2"/>
      <c r="Q71" s="2"/>
      <c r="R71" s="2"/>
      <c r="S71" s="2"/>
    </row>
    <row r="72" spans="1:19" x14ac:dyDescent="0.2">
      <c r="A72" s="52"/>
      <c r="B72" s="32"/>
      <c r="C72" s="32"/>
      <c r="D72" s="32"/>
      <c r="E72" s="32"/>
      <c r="F72" s="32"/>
      <c r="G72" s="32"/>
      <c r="J72" s="2"/>
      <c r="K72" s="2"/>
      <c r="L72" s="3"/>
      <c r="M72" s="3"/>
      <c r="N72" s="3"/>
      <c r="O72" s="3"/>
      <c r="P72" s="2"/>
      <c r="Q72" s="2"/>
      <c r="R72" s="2"/>
      <c r="S72" s="2"/>
    </row>
    <row r="73" spans="1:19" x14ac:dyDescent="0.2">
      <c r="A73" s="65" t="s">
        <v>53</v>
      </c>
      <c r="B73" s="32"/>
      <c r="C73" s="32"/>
      <c r="D73" s="32"/>
      <c r="E73" s="32"/>
      <c r="F73" s="32"/>
      <c r="G73" s="32"/>
      <c r="J73" s="2"/>
      <c r="K73" s="2"/>
      <c r="L73" s="3"/>
      <c r="M73" s="3"/>
      <c r="N73" s="3"/>
      <c r="O73" s="3"/>
      <c r="P73" s="2"/>
      <c r="Q73" s="2"/>
      <c r="R73" s="2"/>
      <c r="S73" s="2"/>
    </row>
    <row r="74" spans="1:19" x14ac:dyDescent="0.2">
      <c r="A74" s="52" t="s">
        <v>54</v>
      </c>
      <c r="B74" s="54">
        <f>MIN(E59+B59,G63)+MIN(E60+B60,G63)+MIN(E61+B61,G63)+B62+E62-G74</f>
        <v>0</v>
      </c>
      <c r="C74" s="32"/>
      <c r="D74" s="54">
        <f>MAX(B74,MIN(B74+B75+B76,B54))</f>
        <v>0</v>
      </c>
      <c r="E74" s="54">
        <f>MIN(E59,G63)+MIN(E60,G63)+MIN(E61,G63)+E62</f>
        <v>0</v>
      </c>
      <c r="F74" s="32"/>
      <c r="G74" s="54">
        <f>MAX(E74,MIN(E74+E75+E76,E54))</f>
        <v>0</v>
      </c>
      <c r="J74" s="2"/>
      <c r="K74" s="2"/>
      <c r="L74" s="3"/>
      <c r="M74" s="3"/>
      <c r="N74" s="3"/>
      <c r="O74" s="3"/>
      <c r="P74" s="2"/>
      <c r="Q74" s="2"/>
      <c r="R74" s="2"/>
      <c r="S74" s="2"/>
    </row>
    <row r="75" spans="1:19" x14ac:dyDescent="0.2">
      <c r="A75" s="52" t="s">
        <v>58</v>
      </c>
      <c r="B75" s="54">
        <f>MAX(0,MIN(B60+B61,B54-SUM(B59:B62)-SUM(E59:E62)))</f>
        <v>0</v>
      </c>
      <c r="C75" s="32"/>
      <c r="D75" s="32"/>
      <c r="E75" s="54">
        <f>MAX(0,MIN(E60+E61,E54-SUM(E59:E62)))</f>
        <v>0</v>
      </c>
      <c r="F75" s="32"/>
      <c r="G75" s="32"/>
      <c r="J75" s="2"/>
      <c r="K75" s="2"/>
      <c r="L75" s="3"/>
      <c r="M75" s="3"/>
      <c r="N75" s="3"/>
      <c r="O75" s="3"/>
      <c r="P75" s="2"/>
      <c r="Q75" s="2"/>
      <c r="R75" s="2"/>
      <c r="S75" s="2"/>
    </row>
    <row r="76" spans="1:19" x14ac:dyDescent="0.2">
      <c r="A76" s="52" t="s">
        <v>35</v>
      </c>
      <c r="B76" s="54">
        <f>C47</f>
        <v>0</v>
      </c>
      <c r="C76" s="32"/>
      <c r="D76" s="32"/>
      <c r="E76" s="54">
        <f>F47</f>
        <v>0</v>
      </c>
      <c r="F76" s="32"/>
      <c r="G76" s="32"/>
      <c r="J76" s="2"/>
      <c r="K76" s="2"/>
      <c r="L76" s="3"/>
      <c r="M76" s="3"/>
      <c r="N76" s="3"/>
      <c r="O76" s="3"/>
      <c r="P76" s="2"/>
      <c r="Q76" s="2"/>
      <c r="R76" s="2"/>
      <c r="S76" s="2"/>
    </row>
    <row r="77" spans="1:19" x14ac:dyDescent="0.2">
      <c r="A77" s="52"/>
      <c r="B77" s="32"/>
      <c r="C77" s="32"/>
      <c r="D77" s="32"/>
      <c r="E77" s="32"/>
      <c r="F77" s="32"/>
      <c r="G77" s="32"/>
      <c r="J77" s="2"/>
      <c r="K77" s="2"/>
      <c r="L77" s="3"/>
      <c r="M77" s="3"/>
      <c r="N77" s="3"/>
      <c r="O77" s="3"/>
      <c r="P77" s="2"/>
      <c r="Q77" s="2"/>
      <c r="R77" s="2"/>
      <c r="S77" s="2"/>
    </row>
    <row r="78" spans="1:19" x14ac:dyDescent="0.2">
      <c r="A78" s="52"/>
      <c r="B78" s="51" t="s">
        <v>34</v>
      </c>
      <c r="C78" s="51" t="s">
        <v>35</v>
      </c>
      <c r="D78" s="51" t="s">
        <v>52</v>
      </c>
      <c r="E78" s="51" t="s">
        <v>34</v>
      </c>
      <c r="F78" s="51" t="s">
        <v>35</v>
      </c>
      <c r="G78" s="51" t="s">
        <v>52</v>
      </c>
      <c r="J78" s="2"/>
      <c r="K78" s="2"/>
      <c r="L78" s="3"/>
      <c r="M78" s="3"/>
      <c r="N78" s="3"/>
      <c r="O78" s="3"/>
      <c r="P78" s="2"/>
      <c r="Q78" s="2"/>
      <c r="R78" s="2"/>
      <c r="S78" s="2"/>
    </row>
    <row r="79" spans="1:19" x14ac:dyDescent="0.2">
      <c r="A79" s="65" t="s">
        <v>33</v>
      </c>
      <c r="B79" s="66">
        <f>IF(B55="ja",ROUND(IF(D67+D69+G67+G69&gt;D71,(D67+G67)*D71/(D67+D69+G67+G69),D67+G67),0),0)-E79</f>
        <v>0</v>
      </c>
      <c r="C79" s="66">
        <f>IF(B55="ja",ROUND(IF(D67+D69+G67+G69&gt;D71,(D69+G69)*D71/(D67+D69+G67+G69),D69+G69),0),0)-F79</f>
        <v>0</v>
      </c>
      <c r="D79" s="66">
        <f>IF(B55="ja",D74,0)</f>
        <v>0</v>
      </c>
      <c r="E79" s="66">
        <f>IF(B13="ja",ROUND(IF(G67+G69&gt;G71,G67*G71/(G67+G69),G67),0),0)</f>
        <v>0</v>
      </c>
      <c r="F79" s="66">
        <f>IF(B13="ja",ROUND(IF(G67+G69&gt;G71,G69*G71/(G67+G69),G69),0),0)</f>
        <v>0</v>
      </c>
      <c r="G79" s="66">
        <f>IF(B13="ja",G74,0)</f>
        <v>0</v>
      </c>
      <c r="J79" s="2"/>
      <c r="K79" s="2"/>
      <c r="L79" s="3"/>
      <c r="M79" s="3"/>
      <c r="N79" s="3"/>
      <c r="O79" s="3"/>
      <c r="P79" s="2"/>
      <c r="Q79" s="2"/>
      <c r="R79" s="2"/>
      <c r="S79" s="2"/>
    </row>
    <row r="80" spans="1:19" x14ac:dyDescent="0.2">
      <c r="A80" s="52"/>
      <c r="B80" s="32"/>
      <c r="C80" s="32"/>
      <c r="D80" s="64"/>
      <c r="E80" s="32"/>
      <c r="F80" s="32"/>
      <c r="G80" s="32"/>
      <c r="J80" s="2"/>
      <c r="K80" s="2"/>
      <c r="L80" s="3"/>
      <c r="M80" s="3"/>
      <c r="N80" s="3"/>
      <c r="O80" s="3"/>
      <c r="P80" s="2"/>
      <c r="Q80" s="2"/>
      <c r="R80" s="2"/>
      <c r="S80" s="2"/>
    </row>
    <row r="81" spans="1:19" x14ac:dyDescent="0.2">
      <c r="A81" s="2"/>
      <c r="B81" s="2"/>
      <c r="C81" s="2"/>
      <c r="D81" s="2"/>
      <c r="E81" s="2"/>
      <c r="F81" s="2"/>
      <c r="G81" s="28"/>
      <c r="J81" s="2"/>
      <c r="K81" s="2"/>
      <c r="L81" s="3"/>
      <c r="M81" s="3"/>
      <c r="N81" s="3"/>
      <c r="O81" s="3"/>
      <c r="P81" s="2"/>
      <c r="Q81" s="2"/>
      <c r="R81" s="2"/>
      <c r="S81" s="2"/>
    </row>
    <row r="82" spans="1:19" x14ac:dyDescent="0.2">
      <c r="A82" s="2"/>
      <c r="B82" s="2"/>
      <c r="C82" s="2"/>
      <c r="D82" s="2"/>
      <c r="E82" s="2"/>
      <c r="F82" s="2"/>
      <c r="G82" s="28"/>
      <c r="J82" s="2"/>
      <c r="K82" s="2"/>
      <c r="L82" s="3"/>
      <c r="M82" s="3"/>
      <c r="N82" s="3"/>
      <c r="O82" s="3"/>
      <c r="P82" s="2"/>
      <c r="Q82" s="2"/>
      <c r="R82" s="2"/>
      <c r="S82" s="2"/>
    </row>
    <row r="83" spans="1:19" x14ac:dyDescent="0.2">
      <c r="A83" s="2"/>
      <c r="B83" s="2"/>
      <c r="C83" s="2"/>
      <c r="D83" s="2"/>
      <c r="E83" s="2"/>
      <c r="F83" s="2"/>
      <c r="G83" s="28"/>
      <c r="J83" s="2"/>
      <c r="K83" s="2"/>
      <c r="L83" s="3"/>
      <c r="M83" s="3"/>
      <c r="N83" s="3"/>
      <c r="O83" s="3"/>
      <c r="P83" s="2"/>
      <c r="Q83" s="2"/>
      <c r="R83" s="2"/>
      <c r="S83" s="2"/>
    </row>
    <row r="84" spans="1:19" x14ac:dyDescent="0.2">
      <c r="A84" s="2"/>
      <c r="B84" s="2"/>
      <c r="C84" s="2"/>
      <c r="D84" s="2"/>
      <c r="E84" s="2"/>
      <c r="F84" s="2"/>
      <c r="G84" s="28"/>
      <c r="J84" s="2"/>
      <c r="K84" s="2"/>
      <c r="L84" s="3"/>
      <c r="M84" s="3"/>
      <c r="N84" s="3"/>
      <c r="O84" s="3"/>
      <c r="P84" s="2"/>
      <c r="Q84" s="2"/>
      <c r="R84" s="2"/>
      <c r="S84" s="2"/>
    </row>
    <row r="85" spans="1:19" x14ac:dyDescent="0.2">
      <c r="A85" s="2"/>
      <c r="B85" s="2"/>
      <c r="C85" s="2"/>
      <c r="D85" s="2"/>
      <c r="E85" s="2"/>
      <c r="F85" s="2"/>
      <c r="G85" s="28"/>
      <c r="J85" s="2"/>
      <c r="K85" s="2"/>
      <c r="L85" s="3"/>
      <c r="M85" s="3"/>
      <c r="N85" s="3"/>
      <c r="O85" s="3"/>
      <c r="P85" s="2"/>
      <c r="Q85" s="2"/>
      <c r="R85" s="2"/>
      <c r="S85" s="2"/>
    </row>
    <row r="86" spans="1:19" x14ac:dyDescent="0.2">
      <c r="A86" s="2"/>
      <c r="B86" s="2"/>
      <c r="C86" s="2"/>
      <c r="D86" s="2"/>
      <c r="E86" s="2"/>
      <c r="F86" s="2"/>
      <c r="G86" s="28"/>
      <c r="J86" s="2"/>
      <c r="K86" s="2"/>
      <c r="L86" s="3"/>
      <c r="M86" s="3"/>
      <c r="N86" s="3"/>
      <c r="O86" s="3"/>
      <c r="P86" s="2"/>
      <c r="Q86" s="2"/>
      <c r="R86" s="2"/>
      <c r="S86" s="2"/>
    </row>
    <row r="87" spans="1:19" x14ac:dyDescent="0.2">
      <c r="A87" s="2"/>
      <c r="B87" s="2"/>
      <c r="C87" s="2"/>
      <c r="D87" s="2"/>
      <c r="E87" s="2"/>
      <c r="F87" s="2"/>
      <c r="G87" s="28"/>
      <c r="J87" s="2"/>
      <c r="K87" s="2"/>
      <c r="L87" s="3"/>
      <c r="M87" s="3"/>
      <c r="N87" s="3"/>
      <c r="O87" s="3"/>
      <c r="P87" s="2"/>
      <c r="Q87" s="2"/>
      <c r="R87" s="2"/>
      <c r="S87" s="2"/>
    </row>
    <row r="88" spans="1:19" x14ac:dyDescent="0.2">
      <c r="A88" s="2"/>
      <c r="B88" s="2"/>
      <c r="C88" s="2"/>
      <c r="D88" s="2"/>
      <c r="E88" s="2"/>
      <c r="F88" s="2"/>
      <c r="G88" s="28"/>
      <c r="J88" s="2"/>
      <c r="K88" s="2"/>
      <c r="L88" s="3"/>
      <c r="M88" s="3"/>
      <c r="N88" s="3"/>
      <c r="O88" s="3"/>
      <c r="P88" s="2"/>
      <c r="Q88" s="2"/>
      <c r="R88" s="2"/>
      <c r="S88" s="2"/>
    </row>
    <row r="89" spans="1:19" x14ac:dyDescent="0.2">
      <c r="A89" s="2"/>
      <c r="B89" s="2"/>
      <c r="C89" s="2"/>
      <c r="D89" s="2"/>
      <c r="E89" s="2"/>
      <c r="F89" s="2"/>
      <c r="G89" s="28"/>
      <c r="J89" s="2"/>
      <c r="K89" s="2"/>
      <c r="L89" s="3"/>
      <c r="M89" s="3"/>
      <c r="N89" s="3"/>
      <c r="O89" s="3"/>
      <c r="P89" s="2"/>
      <c r="Q89" s="2"/>
      <c r="R89" s="2"/>
      <c r="S89" s="2"/>
    </row>
    <row r="90" spans="1:19" x14ac:dyDescent="0.2">
      <c r="A90" s="2"/>
      <c r="B90" s="2"/>
      <c r="C90" s="2"/>
      <c r="D90" s="2"/>
      <c r="E90" s="2"/>
      <c r="F90" s="2"/>
      <c r="G90" s="28"/>
      <c r="J90" s="2"/>
      <c r="K90" s="2"/>
      <c r="L90" s="3"/>
      <c r="M90" s="3"/>
      <c r="N90" s="3"/>
      <c r="O90" s="3"/>
      <c r="P90" s="2"/>
      <c r="Q90" s="2"/>
      <c r="R90" s="2"/>
      <c r="S90" s="2"/>
    </row>
    <row r="91" spans="1:19" s="16" customFormat="1" x14ac:dyDescent="0.2">
      <c r="G91" s="30"/>
      <c r="L91" s="17"/>
      <c r="M91" s="17"/>
      <c r="N91" s="17"/>
      <c r="O91" s="17"/>
    </row>
    <row r="92" spans="1:19" s="16" customFormat="1" x14ac:dyDescent="0.2">
      <c r="G92" s="30"/>
      <c r="L92" s="17"/>
      <c r="M92" s="17"/>
      <c r="N92" s="17"/>
      <c r="O92" s="17"/>
    </row>
    <row r="93" spans="1:19" s="16" customFormat="1" x14ac:dyDescent="0.2">
      <c r="G93" s="30"/>
      <c r="L93" s="17"/>
      <c r="M93" s="17"/>
      <c r="N93" s="17"/>
      <c r="O93" s="17"/>
    </row>
    <row r="94" spans="1:19" s="16" customFormat="1" x14ac:dyDescent="0.2">
      <c r="G94" s="30"/>
      <c r="L94" s="17"/>
      <c r="M94" s="17"/>
      <c r="N94" s="17"/>
      <c r="O94" s="17"/>
    </row>
    <row r="95" spans="1:19" s="16" customFormat="1" x14ac:dyDescent="0.2">
      <c r="G95" s="30"/>
      <c r="L95" s="17"/>
      <c r="M95" s="17"/>
      <c r="N95" s="17"/>
      <c r="O95" s="17"/>
    </row>
    <row r="96" spans="1:19" s="16" customFormat="1" x14ac:dyDescent="0.2">
      <c r="G96" s="30"/>
      <c r="L96" s="17"/>
      <c r="M96" s="17"/>
      <c r="N96" s="17"/>
      <c r="O96" s="17"/>
    </row>
    <row r="97" spans="7:15" s="16" customFormat="1" x14ac:dyDescent="0.2">
      <c r="G97" s="30"/>
      <c r="L97" s="17"/>
      <c r="M97" s="17"/>
      <c r="N97" s="17"/>
      <c r="O97" s="17"/>
    </row>
    <row r="98" spans="7:15" s="16" customFormat="1" x14ac:dyDescent="0.2">
      <c r="G98" s="30"/>
      <c r="L98" s="17"/>
      <c r="M98" s="17"/>
      <c r="N98" s="17"/>
      <c r="O98" s="17"/>
    </row>
    <row r="99" spans="7:15" s="16" customFormat="1" x14ac:dyDescent="0.2">
      <c r="G99" s="30"/>
      <c r="L99" s="17"/>
      <c r="M99" s="17"/>
      <c r="N99" s="17"/>
      <c r="O99" s="17"/>
    </row>
    <row r="100" spans="7:15" s="16" customFormat="1" x14ac:dyDescent="0.2">
      <c r="G100" s="30"/>
      <c r="L100" s="17"/>
      <c r="M100" s="17"/>
      <c r="N100" s="17"/>
      <c r="O100" s="17"/>
    </row>
    <row r="101" spans="7:15" s="16" customFormat="1" x14ac:dyDescent="0.2">
      <c r="G101" s="30"/>
      <c r="L101" s="17"/>
      <c r="M101" s="17"/>
      <c r="N101" s="17"/>
      <c r="O101" s="17"/>
    </row>
    <row r="102" spans="7:15" s="16" customFormat="1" x14ac:dyDescent="0.2">
      <c r="G102" s="30"/>
      <c r="L102" s="17"/>
      <c r="M102" s="17"/>
      <c r="N102" s="17"/>
      <c r="O102" s="17"/>
    </row>
    <row r="103" spans="7:15" s="16" customFormat="1" x14ac:dyDescent="0.2">
      <c r="G103" s="30"/>
      <c r="L103" s="17"/>
      <c r="M103" s="17"/>
      <c r="N103" s="17"/>
      <c r="O103" s="17"/>
    </row>
    <row r="104" spans="7:15" s="16" customFormat="1" x14ac:dyDescent="0.2">
      <c r="G104" s="30"/>
      <c r="L104" s="17"/>
      <c r="M104" s="17"/>
      <c r="N104" s="17"/>
      <c r="O104" s="17"/>
    </row>
    <row r="105" spans="7:15" s="16" customFormat="1" x14ac:dyDescent="0.2">
      <c r="G105" s="30"/>
      <c r="L105" s="17"/>
      <c r="M105" s="17"/>
      <c r="N105" s="17"/>
      <c r="O105" s="17"/>
    </row>
    <row r="106" spans="7:15" s="16" customFormat="1" x14ac:dyDescent="0.2">
      <c r="G106" s="30"/>
      <c r="L106" s="17"/>
      <c r="M106" s="17"/>
      <c r="N106" s="17"/>
      <c r="O106" s="17"/>
    </row>
    <row r="107" spans="7:15" s="16" customFormat="1" x14ac:dyDescent="0.2">
      <c r="G107" s="30"/>
      <c r="L107" s="17"/>
      <c r="M107" s="17"/>
      <c r="N107" s="17"/>
      <c r="O107" s="17"/>
    </row>
    <row r="108" spans="7:15" s="16" customFormat="1" x14ac:dyDescent="0.2">
      <c r="G108" s="30"/>
      <c r="L108" s="17"/>
      <c r="M108" s="17"/>
      <c r="N108" s="17"/>
      <c r="O108" s="17"/>
    </row>
    <row r="109" spans="7:15" s="16" customFormat="1" x14ac:dyDescent="0.2">
      <c r="G109" s="30"/>
      <c r="L109" s="17"/>
      <c r="M109" s="17"/>
      <c r="N109" s="17"/>
      <c r="O109" s="17"/>
    </row>
    <row r="110" spans="7:15" s="16" customFormat="1" x14ac:dyDescent="0.2">
      <c r="G110" s="30"/>
      <c r="L110" s="17"/>
      <c r="M110" s="17"/>
      <c r="N110" s="17"/>
      <c r="O110" s="17"/>
    </row>
    <row r="111" spans="7:15" s="16" customFormat="1" x14ac:dyDescent="0.2">
      <c r="G111" s="30"/>
      <c r="L111" s="17"/>
      <c r="M111" s="17"/>
      <c r="N111" s="17"/>
      <c r="O111" s="17"/>
    </row>
    <row r="112" spans="7:15" s="16" customFormat="1" x14ac:dyDescent="0.2">
      <c r="G112" s="30"/>
      <c r="L112" s="17"/>
      <c r="M112" s="17"/>
      <c r="N112" s="17"/>
      <c r="O112" s="17"/>
    </row>
    <row r="113" spans="7:15" s="16" customFormat="1" x14ac:dyDescent="0.2">
      <c r="G113" s="30"/>
      <c r="L113" s="17"/>
      <c r="M113" s="17"/>
      <c r="N113" s="17"/>
      <c r="O113" s="17"/>
    </row>
    <row r="114" spans="7:15" s="16" customFormat="1" x14ac:dyDescent="0.2">
      <c r="G114" s="30"/>
      <c r="L114" s="17"/>
      <c r="M114" s="17"/>
      <c r="N114" s="17"/>
      <c r="O114" s="17"/>
    </row>
    <row r="115" spans="7:15" s="16" customFormat="1" x14ac:dyDescent="0.2">
      <c r="G115" s="30"/>
      <c r="L115" s="17"/>
      <c r="M115" s="17"/>
      <c r="N115" s="17"/>
      <c r="O115" s="17"/>
    </row>
    <row r="116" spans="7:15" s="16" customFormat="1" x14ac:dyDescent="0.2">
      <c r="G116" s="30"/>
      <c r="L116" s="17"/>
      <c r="M116" s="17"/>
      <c r="N116" s="17"/>
      <c r="O116" s="17"/>
    </row>
    <row r="117" spans="7:15" s="16" customFormat="1" x14ac:dyDescent="0.2">
      <c r="G117" s="30"/>
      <c r="L117" s="17"/>
      <c r="M117" s="17"/>
      <c r="N117" s="17"/>
      <c r="O117" s="17"/>
    </row>
    <row r="118" spans="7:15" s="16" customFormat="1" x14ac:dyDescent="0.2">
      <c r="G118" s="30"/>
      <c r="L118" s="17"/>
      <c r="M118" s="17"/>
      <c r="N118" s="17"/>
      <c r="O118" s="17"/>
    </row>
    <row r="119" spans="7:15" s="16" customFormat="1" x14ac:dyDescent="0.2">
      <c r="G119" s="30"/>
      <c r="L119" s="17"/>
      <c r="M119" s="17"/>
      <c r="N119" s="17"/>
      <c r="O119" s="17"/>
    </row>
    <row r="120" spans="7:15" s="16" customFormat="1" x14ac:dyDescent="0.2">
      <c r="G120" s="30"/>
      <c r="L120" s="17"/>
      <c r="M120" s="17"/>
      <c r="N120" s="17"/>
      <c r="O120" s="17"/>
    </row>
    <row r="121" spans="7:15" s="16" customFormat="1" x14ac:dyDescent="0.2">
      <c r="G121" s="30"/>
      <c r="L121" s="17"/>
      <c r="M121" s="17"/>
      <c r="N121" s="17"/>
      <c r="O121" s="17"/>
    </row>
    <row r="122" spans="7:15" s="16" customFormat="1" x14ac:dyDescent="0.2">
      <c r="G122" s="30"/>
      <c r="L122" s="17"/>
      <c r="M122" s="17"/>
      <c r="N122" s="17"/>
      <c r="O122" s="17"/>
    </row>
    <row r="123" spans="7:15" s="16" customFormat="1" x14ac:dyDescent="0.2">
      <c r="G123" s="30"/>
      <c r="L123" s="17"/>
      <c r="M123" s="17"/>
      <c r="N123" s="17"/>
      <c r="O123" s="17"/>
    </row>
    <row r="124" spans="7:15" s="16" customFormat="1" x14ac:dyDescent="0.2">
      <c r="G124" s="30"/>
      <c r="L124" s="17"/>
      <c r="M124" s="17"/>
      <c r="N124" s="17"/>
      <c r="O124" s="17"/>
    </row>
    <row r="125" spans="7:15" s="16" customFormat="1" x14ac:dyDescent="0.2">
      <c r="G125" s="30"/>
      <c r="L125" s="17"/>
      <c r="M125" s="17"/>
      <c r="N125" s="17"/>
      <c r="O125" s="17"/>
    </row>
    <row r="126" spans="7:15" s="16" customFormat="1" x14ac:dyDescent="0.2">
      <c r="G126" s="30"/>
      <c r="L126" s="17"/>
      <c r="M126" s="17"/>
      <c r="N126" s="17"/>
      <c r="O126" s="17"/>
    </row>
    <row r="127" spans="7:15" s="16" customFormat="1" x14ac:dyDescent="0.2">
      <c r="G127" s="30"/>
      <c r="L127" s="17"/>
      <c r="M127" s="17"/>
      <c r="N127" s="17"/>
      <c r="O127" s="17"/>
    </row>
    <row r="128" spans="7:15" s="16" customFormat="1" x14ac:dyDescent="0.2">
      <c r="G128" s="30"/>
      <c r="L128" s="17"/>
      <c r="M128" s="17"/>
      <c r="N128" s="17"/>
      <c r="O128" s="17"/>
    </row>
    <row r="129" spans="7:15" s="16" customFormat="1" x14ac:dyDescent="0.2">
      <c r="G129" s="30"/>
      <c r="L129" s="17"/>
      <c r="M129" s="17"/>
      <c r="N129" s="17"/>
      <c r="O129" s="17"/>
    </row>
    <row r="130" spans="7:15" s="16" customFormat="1" x14ac:dyDescent="0.2">
      <c r="G130" s="30"/>
      <c r="L130" s="17"/>
      <c r="M130" s="17"/>
      <c r="N130" s="17"/>
      <c r="O130" s="17"/>
    </row>
    <row r="131" spans="7:15" s="16" customFormat="1" x14ac:dyDescent="0.2">
      <c r="G131" s="30"/>
      <c r="L131" s="17"/>
      <c r="M131" s="17"/>
      <c r="N131" s="17"/>
      <c r="O131" s="17"/>
    </row>
    <row r="132" spans="7:15" s="16" customFormat="1" x14ac:dyDescent="0.2">
      <c r="G132" s="30"/>
      <c r="L132" s="17"/>
      <c r="M132" s="17"/>
      <c r="N132" s="17"/>
      <c r="O132" s="17"/>
    </row>
    <row r="133" spans="7:15" s="16" customFormat="1" x14ac:dyDescent="0.2">
      <c r="G133" s="30"/>
      <c r="L133" s="17"/>
      <c r="M133" s="17"/>
      <c r="N133" s="17"/>
      <c r="O133" s="17"/>
    </row>
    <row r="134" spans="7:15" s="16" customFormat="1" x14ac:dyDescent="0.2">
      <c r="G134" s="30"/>
      <c r="L134" s="17"/>
      <c r="M134" s="17"/>
      <c r="N134" s="17"/>
      <c r="O134" s="17"/>
    </row>
    <row r="135" spans="7:15" s="16" customFormat="1" x14ac:dyDescent="0.2">
      <c r="G135" s="30"/>
      <c r="L135" s="17"/>
      <c r="M135" s="17"/>
      <c r="N135" s="17"/>
      <c r="O135" s="17"/>
    </row>
    <row r="136" spans="7:15" s="16" customFormat="1" x14ac:dyDescent="0.2">
      <c r="G136" s="30"/>
      <c r="L136" s="17"/>
      <c r="M136" s="17"/>
      <c r="N136" s="17"/>
      <c r="O136" s="17"/>
    </row>
    <row r="137" spans="7:15" s="16" customFormat="1" x14ac:dyDescent="0.2">
      <c r="G137" s="30"/>
      <c r="L137" s="17"/>
      <c r="M137" s="17"/>
      <c r="N137" s="17"/>
      <c r="O137" s="17"/>
    </row>
    <row r="138" spans="7:15" s="16" customFormat="1" x14ac:dyDescent="0.2">
      <c r="G138" s="30"/>
      <c r="L138" s="17"/>
      <c r="M138" s="17"/>
      <c r="N138" s="17"/>
      <c r="O138" s="17"/>
    </row>
    <row r="139" spans="7:15" s="16" customFormat="1" x14ac:dyDescent="0.2">
      <c r="G139" s="30"/>
      <c r="L139" s="17"/>
      <c r="M139" s="17"/>
      <c r="N139" s="17"/>
      <c r="O139" s="17"/>
    </row>
    <row r="140" spans="7:15" s="16" customFormat="1" x14ac:dyDescent="0.2">
      <c r="G140" s="30"/>
      <c r="L140" s="17"/>
      <c r="M140" s="17"/>
      <c r="N140" s="17"/>
      <c r="O140" s="17"/>
    </row>
    <row r="141" spans="7:15" s="16" customFormat="1" x14ac:dyDescent="0.2">
      <c r="G141" s="30"/>
      <c r="L141" s="17"/>
      <c r="M141" s="17"/>
      <c r="N141" s="17"/>
      <c r="O141" s="17"/>
    </row>
    <row r="142" spans="7:15" s="16" customFormat="1" x14ac:dyDescent="0.2">
      <c r="G142" s="30"/>
      <c r="L142" s="17"/>
      <c r="M142" s="17"/>
      <c r="N142" s="17"/>
      <c r="O142" s="17"/>
    </row>
    <row r="143" spans="7:15" s="16" customFormat="1" x14ac:dyDescent="0.2">
      <c r="G143" s="30"/>
      <c r="L143" s="17"/>
      <c r="M143" s="17"/>
      <c r="N143" s="17"/>
      <c r="O143" s="17"/>
    </row>
    <row r="144" spans="7:15" s="16" customFormat="1" x14ac:dyDescent="0.2">
      <c r="G144" s="30"/>
      <c r="L144" s="17"/>
      <c r="M144" s="17"/>
      <c r="N144" s="17"/>
      <c r="O144" s="17"/>
    </row>
    <row r="145" spans="7:15" s="16" customFormat="1" x14ac:dyDescent="0.2">
      <c r="G145" s="30"/>
      <c r="L145" s="17"/>
      <c r="M145" s="17"/>
      <c r="N145" s="17"/>
      <c r="O145" s="17"/>
    </row>
    <row r="146" spans="7:15" s="16" customFormat="1" x14ac:dyDescent="0.2">
      <c r="G146" s="30"/>
      <c r="L146" s="17"/>
      <c r="M146" s="17"/>
      <c r="N146" s="17"/>
      <c r="O146" s="17"/>
    </row>
    <row r="147" spans="7:15" s="16" customFormat="1" x14ac:dyDescent="0.2">
      <c r="G147" s="30"/>
      <c r="L147" s="17"/>
      <c r="M147" s="17"/>
      <c r="N147" s="17"/>
      <c r="O147" s="17"/>
    </row>
    <row r="148" spans="7:15" s="16" customFormat="1" x14ac:dyDescent="0.2">
      <c r="G148" s="30"/>
      <c r="L148" s="17"/>
      <c r="M148" s="17"/>
      <c r="N148" s="17"/>
      <c r="O148" s="17"/>
    </row>
    <row r="149" spans="7:15" s="16" customFormat="1" x14ac:dyDescent="0.2">
      <c r="G149" s="30"/>
      <c r="L149" s="17"/>
      <c r="M149" s="17"/>
      <c r="N149" s="17"/>
      <c r="O149" s="17"/>
    </row>
    <row r="150" spans="7:15" s="16" customFormat="1" x14ac:dyDescent="0.2">
      <c r="G150" s="30"/>
      <c r="L150" s="17"/>
      <c r="M150" s="17"/>
      <c r="N150" s="17"/>
      <c r="O150" s="17"/>
    </row>
    <row r="151" spans="7:15" s="16" customFormat="1" x14ac:dyDescent="0.2">
      <c r="G151" s="30"/>
      <c r="L151" s="17"/>
      <c r="M151" s="17"/>
      <c r="N151" s="17"/>
      <c r="O151" s="17"/>
    </row>
    <row r="152" spans="7:15" s="16" customFormat="1" x14ac:dyDescent="0.2">
      <c r="G152" s="30"/>
      <c r="L152" s="17"/>
      <c r="M152" s="17"/>
      <c r="N152" s="17"/>
      <c r="O152" s="17"/>
    </row>
    <row r="153" spans="7:15" s="16" customFormat="1" x14ac:dyDescent="0.2">
      <c r="G153" s="30"/>
      <c r="L153" s="17"/>
      <c r="M153" s="17"/>
      <c r="N153" s="17"/>
      <c r="O153" s="17"/>
    </row>
    <row r="154" spans="7:15" s="16" customFormat="1" x14ac:dyDescent="0.2">
      <c r="G154" s="30"/>
      <c r="L154" s="17"/>
      <c r="M154" s="17"/>
      <c r="N154" s="17"/>
      <c r="O154" s="17"/>
    </row>
    <row r="155" spans="7:15" s="16" customFormat="1" x14ac:dyDescent="0.2">
      <c r="G155" s="30"/>
      <c r="L155" s="17"/>
      <c r="M155" s="17"/>
      <c r="N155" s="17"/>
      <c r="O155" s="17"/>
    </row>
    <row r="156" spans="7:15" s="16" customFormat="1" x14ac:dyDescent="0.2">
      <c r="G156" s="30"/>
      <c r="L156" s="17"/>
      <c r="M156" s="17"/>
      <c r="N156" s="17"/>
      <c r="O156" s="17"/>
    </row>
    <row r="157" spans="7:15" s="16" customFormat="1" x14ac:dyDescent="0.2">
      <c r="G157" s="30"/>
      <c r="L157" s="17"/>
      <c r="M157" s="17"/>
      <c r="N157" s="17"/>
      <c r="O157" s="17"/>
    </row>
    <row r="158" spans="7:15" s="16" customFormat="1" x14ac:dyDescent="0.2">
      <c r="G158" s="30"/>
      <c r="L158" s="17"/>
      <c r="M158" s="17"/>
      <c r="N158" s="17"/>
      <c r="O158" s="17"/>
    </row>
    <row r="159" spans="7:15" s="16" customFormat="1" x14ac:dyDescent="0.2">
      <c r="G159" s="30"/>
      <c r="L159" s="17"/>
      <c r="M159" s="17"/>
      <c r="N159" s="17"/>
      <c r="O159" s="17"/>
    </row>
    <row r="160" spans="7:15" s="16" customFormat="1" x14ac:dyDescent="0.2">
      <c r="G160" s="30"/>
      <c r="L160" s="17"/>
      <c r="M160" s="17"/>
      <c r="N160" s="17"/>
      <c r="O160" s="17"/>
    </row>
    <row r="161" spans="7:15" s="16" customFormat="1" x14ac:dyDescent="0.2">
      <c r="G161" s="30"/>
      <c r="L161" s="17"/>
      <c r="M161" s="17"/>
      <c r="N161" s="17"/>
      <c r="O161" s="17"/>
    </row>
    <row r="162" spans="7:15" s="16" customFormat="1" x14ac:dyDescent="0.2">
      <c r="G162" s="30"/>
      <c r="L162" s="17"/>
      <c r="M162" s="17"/>
      <c r="N162" s="17"/>
      <c r="O162" s="17"/>
    </row>
    <row r="163" spans="7:15" s="16" customFormat="1" x14ac:dyDescent="0.2">
      <c r="G163" s="30"/>
      <c r="L163" s="17"/>
      <c r="M163" s="17"/>
      <c r="N163" s="17"/>
      <c r="O163" s="17"/>
    </row>
    <row r="164" spans="7:15" s="16" customFormat="1" x14ac:dyDescent="0.2">
      <c r="G164" s="30"/>
      <c r="L164" s="17"/>
      <c r="M164" s="17"/>
      <c r="N164" s="17"/>
      <c r="O164" s="17"/>
    </row>
    <row r="165" spans="7:15" s="16" customFormat="1" x14ac:dyDescent="0.2">
      <c r="L165" s="17"/>
      <c r="M165" s="17"/>
      <c r="N165" s="17"/>
      <c r="O165" s="17"/>
    </row>
    <row r="166" spans="7:15" s="16" customFormat="1" x14ac:dyDescent="0.2">
      <c r="L166" s="17"/>
      <c r="M166" s="17"/>
      <c r="N166" s="17"/>
      <c r="O166" s="17"/>
    </row>
    <row r="167" spans="7:15" s="16" customFormat="1" x14ac:dyDescent="0.2">
      <c r="L167" s="17"/>
      <c r="M167" s="17"/>
      <c r="N167" s="17"/>
      <c r="O167" s="17"/>
    </row>
    <row r="168" spans="7:15" s="16" customFormat="1" x14ac:dyDescent="0.2">
      <c r="L168" s="17"/>
      <c r="M168" s="17"/>
      <c r="N168" s="17"/>
      <c r="O168" s="17"/>
    </row>
    <row r="169" spans="7:15" s="16" customFormat="1" x14ac:dyDescent="0.2">
      <c r="L169" s="17"/>
      <c r="M169" s="17"/>
      <c r="N169" s="17"/>
      <c r="O169" s="17"/>
    </row>
    <row r="170" spans="7:15" s="16" customFormat="1" x14ac:dyDescent="0.2">
      <c r="L170" s="17"/>
      <c r="M170" s="17"/>
      <c r="N170" s="17"/>
      <c r="O170" s="17"/>
    </row>
    <row r="171" spans="7:15" s="16" customFormat="1" x14ac:dyDescent="0.2">
      <c r="L171" s="17"/>
      <c r="M171" s="17"/>
      <c r="N171" s="17"/>
      <c r="O171" s="17"/>
    </row>
    <row r="172" spans="7:15" s="16" customFormat="1" x14ac:dyDescent="0.2">
      <c r="L172" s="17"/>
      <c r="M172" s="17"/>
      <c r="N172" s="17"/>
      <c r="O172" s="17"/>
    </row>
    <row r="173" spans="7:15" s="16" customFormat="1" x14ac:dyDescent="0.2">
      <c r="L173" s="17"/>
      <c r="M173" s="17"/>
      <c r="N173" s="17"/>
      <c r="O173" s="17"/>
    </row>
    <row r="174" spans="7:15" s="16" customFormat="1" x14ac:dyDescent="0.2">
      <c r="L174" s="17"/>
      <c r="M174" s="17"/>
      <c r="N174" s="17"/>
      <c r="O174" s="17"/>
    </row>
    <row r="175" spans="7:15" s="16" customFormat="1" x14ac:dyDescent="0.2">
      <c r="L175" s="17"/>
      <c r="M175" s="17"/>
      <c r="N175" s="17"/>
      <c r="O175" s="17"/>
    </row>
    <row r="176" spans="7:15" s="16" customFormat="1" x14ac:dyDescent="0.2">
      <c r="L176" s="17"/>
      <c r="M176" s="17"/>
      <c r="N176" s="17"/>
      <c r="O176" s="17"/>
    </row>
    <row r="177" spans="12:15" s="16" customFormat="1" x14ac:dyDescent="0.2">
      <c r="L177" s="17"/>
      <c r="M177" s="17"/>
      <c r="N177" s="17"/>
      <c r="O177" s="17"/>
    </row>
    <row r="178" spans="12:15" s="16" customFormat="1" x14ac:dyDescent="0.2">
      <c r="L178" s="17"/>
      <c r="M178" s="17"/>
      <c r="N178" s="17"/>
      <c r="O178" s="17"/>
    </row>
    <row r="179" spans="12:15" s="16" customFormat="1" x14ac:dyDescent="0.2">
      <c r="L179" s="17"/>
      <c r="M179" s="17"/>
      <c r="N179" s="17"/>
      <c r="O179" s="17"/>
    </row>
    <row r="180" spans="12:15" s="16" customFormat="1" x14ac:dyDescent="0.2">
      <c r="L180" s="17"/>
      <c r="M180" s="17"/>
      <c r="N180" s="17"/>
      <c r="O180" s="17"/>
    </row>
    <row r="181" spans="12:15" s="16" customFormat="1" x14ac:dyDescent="0.2">
      <c r="L181" s="17"/>
      <c r="M181" s="17"/>
      <c r="N181" s="17"/>
      <c r="O181" s="17"/>
    </row>
    <row r="182" spans="12:15" s="16" customFormat="1" x14ac:dyDescent="0.2">
      <c r="L182" s="17"/>
      <c r="M182" s="17"/>
      <c r="N182" s="17"/>
      <c r="O182" s="17"/>
    </row>
    <row r="183" spans="12:15" s="16" customFormat="1" x14ac:dyDescent="0.2">
      <c r="L183" s="17"/>
      <c r="M183" s="17"/>
      <c r="N183" s="17"/>
      <c r="O183" s="17"/>
    </row>
    <row r="184" spans="12:15" s="16" customFormat="1" x14ac:dyDescent="0.2">
      <c r="L184" s="17"/>
      <c r="M184" s="17"/>
      <c r="N184" s="17"/>
      <c r="O184" s="17"/>
    </row>
    <row r="185" spans="12:15" s="16" customFormat="1" x14ac:dyDescent="0.2">
      <c r="L185" s="17"/>
      <c r="M185" s="17"/>
      <c r="N185" s="17"/>
      <c r="O185" s="17"/>
    </row>
    <row r="186" spans="12:15" s="16" customFormat="1" x14ac:dyDescent="0.2">
      <c r="L186" s="17"/>
      <c r="M186" s="17"/>
      <c r="N186" s="17"/>
      <c r="O186" s="17"/>
    </row>
    <row r="187" spans="12:15" s="16" customFormat="1" x14ac:dyDescent="0.2">
      <c r="L187" s="17"/>
      <c r="M187" s="17"/>
      <c r="N187" s="17"/>
      <c r="O187" s="17"/>
    </row>
    <row r="188" spans="12:15" s="16" customFormat="1" x14ac:dyDescent="0.2">
      <c r="L188" s="17"/>
      <c r="M188" s="17"/>
      <c r="N188" s="17"/>
      <c r="O188" s="17"/>
    </row>
    <row r="189" spans="12:15" s="16" customFormat="1" x14ac:dyDescent="0.2">
      <c r="L189" s="17"/>
      <c r="M189" s="17"/>
      <c r="N189" s="17"/>
      <c r="O189" s="17"/>
    </row>
    <row r="190" spans="12:15" s="16" customFormat="1" x14ac:dyDescent="0.2">
      <c r="L190" s="17"/>
      <c r="M190" s="17"/>
      <c r="N190" s="17"/>
      <c r="O190" s="17"/>
    </row>
    <row r="191" spans="12:15" s="16" customFormat="1" x14ac:dyDescent="0.2">
      <c r="L191" s="17"/>
      <c r="M191" s="17"/>
      <c r="N191" s="17"/>
      <c r="O191" s="17"/>
    </row>
    <row r="192" spans="12:15" s="16" customFormat="1" x14ac:dyDescent="0.2">
      <c r="L192" s="17"/>
      <c r="M192" s="17"/>
      <c r="N192" s="17"/>
      <c r="O192" s="17"/>
    </row>
    <row r="193" spans="12:15" s="16" customFormat="1" x14ac:dyDescent="0.2">
      <c r="L193" s="17"/>
      <c r="M193" s="17"/>
      <c r="N193" s="17"/>
      <c r="O193" s="17"/>
    </row>
    <row r="194" spans="12:15" s="16" customFormat="1" x14ac:dyDescent="0.2">
      <c r="L194" s="17"/>
      <c r="M194" s="17"/>
      <c r="N194" s="17"/>
      <c r="O194" s="17"/>
    </row>
    <row r="195" spans="12:15" s="16" customFormat="1" x14ac:dyDescent="0.2">
      <c r="L195" s="17"/>
      <c r="M195" s="17"/>
      <c r="N195" s="17"/>
      <c r="O195" s="17"/>
    </row>
    <row r="196" spans="12:15" s="16" customFormat="1" x14ac:dyDescent="0.2">
      <c r="L196" s="17"/>
      <c r="M196" s="17"/>
      <c r="N196" s="17"/>
      <c r="O196" s="17"/>
    </row>
    <row r="197" spans="12:15" s="16" customFormat="1" x14ac:dyDescent="0.2">
      <c r="L197" s="17"/>
      <c r="M197" s="17"/>
      <c r="N197" s="17"/>
      <c r="O197" s="17"/>
    </row>
    <row r="198" spans="12:15" s="16" customFormat="1" x14ac:dyDescent="0.2">
      <c r="L198" s="17"/>
      <c r="M198" s="17"/>
      <c r="N198" s="17"/>
      <c r="O198" s="17"/>
    </row>
    <row r="199" spans="12:15" s="16" customFormat="1" x14ac:dyDescent="0.2">
      <c r="L199" s="17"/>
      <c r="M199" s="17"/>
      <c r="N199" s="17"/>
      <c r="O199" s="17"/>
    </row>
    <row r="200" spans="12:15" s="16" customFormat="1" x14ac:dyDescent="0.2">
      <c r="L200" s="17"/>
      <c r="M200" s="17"/>
      <c r="N200" s="17"/>
      <c r="O200" s="17"/>
    </row>
    <row r="201" spans="12:15" s="16" customFormat="1" x14ac:dyDescent="0.2">
      <c r="L201" s="17"/>
      <c r="M201" s="17"/>
      <c r="N201" s="17"/>
      <c r="O201" s="17"/>
    </row>
    <row r="202" spans="12:15" s="16" customFormat="1" x14ac:dyDescent="0.2">
      <c r="L202" s="17"/>
      <c r="M202" s="17"/>
      <c r="N202" s="17"/>
      <c r="O202" s="17"/>
    </row>
    <row r="203" spans="12:15" s="16" customFormat="1" x14ac:dyDescent="0.2">
      <c r="L203" s="17"/>
      <c r="M203" s="17"/>
      <c r="N203" s="17"/>
      <c r="O203" s="17"/>
    </row>
    <row r="204" spans="12:15" s="16" customFormat="1" x14ac:dyDescent="0.2">
      <c r="L204" s="17"/>
      <c r="M204" s="17"/>
      <c r="N204" s="17"/>
      <c r="O204" s="17"/>
    </row>
    <row r="205" spans="12:15" s="16" customFormat="1" x14ac:dyDescent="0.2">
      <c r="L205" s="17"/>
      <c r="M205" s="17"/>
      <c r="N205" s="17"/>
      <c r="O205" s="17"/>
    </row>
    <row r="206" spans="12:15" s="16" customFormat="1" x14ac:dyDescent="0.2">
      <c r="L206" s="17"/>
      <c r="M206" s="17"/>
      <c r="N206" s="17"/>
      <c r="O206" s="17"/>
    </row>
    <row r="207" spans="12:15" s="16" customFormat="1" x14ac:dyDescent="0.2">
      <c r="L207" s="17"/>
      <c r="M207" s="17"/>
      <c r="N207" s="17"/>
      <c r="O207" s="17"/>
    </row>
    <row r="208" spans="12:15" s="16" customFormat="1" x14ac:dyDescent="0.2">
      <c r="L208" s="17"/>
      <c r="M208" s="17"/>
      <c r="N208" s="17"/>
      <c r="O208" s="17"/>
    </row>
    <row r="209" spans="12:15" s="16" customFormat="1" x14ac:dyDescent="0.2">
      <c r="L209" s="17"/>
      <c r="M209" s="17"/>
      <c r="N209" s="17"/>
      <c r="O209" s="17"/>
    </row>
    <row r="210" spans="12:15" s="16" customFormat="1" x14ac:dyDescent="0.2">
      <c r="L210" s="17"/>
      <c r="M210" s="17"/>
      <c r="N210" s="17"/>
      <c r="O210" s="17"/>
    </row>
    <row r="211" spans="12:15" s="16" customFormat="1" x14ac:dyDescent="0.2">
      <c r="L211" s="17"/>
      <c r="M211" s="17"/>
      <c r="N211" s="17"/>
      <c r="O211" s="17"/>
    </row>
    <row r="212" spans="12:15" s="16" customFormat="1" x14ac:dyDescent="0.2">
      <c r="L212" s="17"/>
      <c r="M212" s="17"/>
      <c r="N212" s="17"/>
      <c r="O212" s="17"/>
    </row>
    <row r="213" spans="12:15" s="16" customFormat="1" x14ac:dyDescent="0.2">
      <c r="L213" s="17"/>
      <c r="M213" s="17"/>
      <c r="N213" s="17"/>
      <c r="O213" s="17"/>
    </row>
    <row r="214" spans="12:15" s="16" customFormat="1" x14ac:dyDescent="0.2">
      <c r="L214" s="17"/>
      <c r="M214" s="17"/>
      <c r="N214" s="17"/>
      <c r="O214" s="17"/>
    </row>
    <row r="215" spans="12:15" s="16" customFormat="1" x14ac:dyDescent="0.2">
      <c r="L215" s="17"/>
      <c r="M215" s="17"/>
      <c r="N215" s="17"/>
      <c r="O215" s="17"/>
    </row>
    <row r="216" spans="12:15" s="16" customFormat="1" x14ac:dyDescent="0.2">
      <c r="L216" s="17"/>
      <c r="M216" s="17"/>
      <c r="N216" s="17"/>
      <c r="O216" s="17"/>
    </row>
    <row r="217" spans="12:15" s="16" customFormat="1" x14ac:dyDescent="0.2">
      <c r="L217" s="17"/>
      <c r="M217" s="17"/>
      <c r="N217" s="17"/>
      <c r="O217" s="17"/>
    </row>
    <row r="218" spans="12:15" s="16" customFormat="1" x14ac:dyDescent="0.2">
      <c r="L218" s="17"/>
      <c r="M218" s="17"/>
      <c r="N218" s="17"/>
      <c r="O218" s="17"/>
    </row>
    <row r="219" spans="12:15" s="16" customFormat="1" x14ac:dyDescent="0.2">
      <c r="L219" s="17"/>
      <c r="M219" s="17"/>
      <c r="N219" s="17"/>
      <c r="O219" s="17"/>
    </row>
    <row r="220" spans="12:15" s="16" customFormat="1" x14ac:dyDescent="0.2">
      <c r="L220" s="17"/>
      <c r="M220" s="17"/>
      <c r="N220" s="17"/>
      <c r="O220" s="17"/>
    </row>
    <row r="221" spans="12:15" s="16" customFormat="1" x14ac:dyDescent="0.2">
      <c r="L221" s="17"/>
      <c r="M221" s="17"/>
      <c r="N221" s="17"/>
      <c r="O221" s="17"/>
    </row>
    <row r="222" spans="12:15" s="16" customFormat="1" x14ac:dyDescent="0.2">
      <c r="L222" s="17"/>
      <c r="M222" s="17"/>
      <c r="N222" s="17"/>
      <c r="O222" s="17"/>
    </row>
    <row r="223" spans="12:15" s="16" customFormat="1" x14ac:dyDescent="0.2">
      <c r="L223" s="17"/>
      <c r="M223" s="17"/>
      <c r="N223" s="17"/>
      <c r="O223" s="17"/>
    </row>
    <row r="224" spans="12:15" s="16" customFormat="1" x14ac:dyDescent="0.2">
      <c r="L224" s="17"/>
      <c r="M224" s="17"/>
      <c r="N224" s="17"/>
      <c r="O224" s="17"/>
    </row>
    <row r="225" spans="12:15" s="16" customFormat="1" x14ac:dyDescent="0.2">
      <c r="L225" s="17"/>
      <c r="M225" s="17"/>
      <c r="N225" s="17"/>
      <c r="O225" s="17"/>
    </row>
    <row r="226" spans="12:15" s="16" customFormat="1" x14ac:dyDescent="0.2">
      <c r="L226" s="17"/>
      <c r="M226" s="17"/>
      <c r="N226" s="17"/>
      <c r="O226" s="17"/>
    </row>
    <row r="227" spans="12:15" s="16" customFormat="1" x14ac:dyDescent="0.2">
      <c r="L227" s="17"/>
      <c r="M227" s="17"/>
      <c r="N227" s="17"/>
      <c r="O227" s="17"/>
    </row>
    <row r="228" spans="12:15" s="16" customFormat="1" x14ac:dyDescent="0.2">
      <c r="L228" s="17"/>
      <c r="M228" s="17"/>
      <c r="N228" s="17"/>
      <c r="O228" s="17"/>
    </row>
    <row r="229" spans="12:15" s="16" customFormat="1" x14ac:dyDescent="0.2">
      <c r="L229" s="17"/>
      <c r="M229" s="17"/>
      <c r="N229" s="17"/>
      <c r="O229" s="17"/>
    </row>
    <row r="230" spans="12:15" s="16" customFormat="1" x14ac:dyDescent="0.2">
      <c r="L230" s="17"/>
      <c r="M230" s="17"/>
      <c r="N230" s="17"/>
      <c r="O230" s="17"/>
    </row>
    <row r="231" spans="12:15" s="16" customFormat="1" x14ac:dyDescent="0.2">
      <c r="L231" s="17"/>
      <c r="M231" s="17"/>
      <c r="N231" s="17"/>
      <c r="O231" s="17"/>
    </row>
    <row r="232" spans="12:15" s="16" customFormat="1" x14ac:dyDescent="0.2">
      <c r="L232" s="17"/>
      <c r="M232" s="17"/>
      <c r="N232" s="17"/>
      <c r="O232" s="17"/>
    </row>
    <row r="233" spans="12:15" s="16" customFormat="1" x14ac:dyDescent="0.2">
      <c r="L233" s="17"/>
      <c r="M233" s="17"/>
      <c r="N233" s="17"/>
      <c r="O233" s="17"/>
    </row>
    <row r="234" spans="12:15" s="16" customFormat="1" x14ac:dyDescent="0.2">
      <c r="L234" s="17"/>
      <c r="M234" s="17"/>
      <c r="N234" s="17"/>
      <c r="O234" s="17"/>
    </row>
    <row r="235" spans="12:15" s="16" customFormat="1" x14ac:dyDescent="0.2">
      <c r="L235" s="17"/>
      <c r="M235" s="17"/>
      <c r="N235" s="17"/>
      <c r="O235" s="17"/>
    </row>
    <row r="236" spans="12:15" s="16" customFormat="1" x14ac:dyDescent="0.2">
      <c r="L236" s="17"/>
      <c r="M236" s="17"/>
      <c r="N236" s="17"/>
      <c r="O236" s="17"/>
    </row>
    <row r="237" spans="12:15" s="16" customFormat="1" x14ac:dyDescent="0.2">
      <c r="L237" s="17"/>
      <c r="M237" s="17"/>
      <c r="N237" s="17"/>
      <c r="O237" s="17"/>
    </row>
    <row r="238" spans="12:15" s="16" customFormat="1" x14ac:dyDescent="0.2">
      <c r="L238" s="17"/>
      <c r="M238" s="17"/>
      <c r="N238" s="17"/>
      <c r="O238" s="17"/>
    </row>
    <row r="239" spans="12:15" s="16" customFormat="1" x14ac:dyDescent="0.2">
      <c r="L239" s="17"/>
      <c r="M239" s="17"/>
      <c r="N239" s="17"/>
      <c r="O239" s="17"/>
    </row>
    <row r="240" spans="12:15" s="16" customFormat="1" x14ac:dyDescent="0.2">
      <c r="L240" s="17"/>
      <c r="M240" s="17"/>
      <c r="N240" s="17"/>
      <c r="O240" s="17"/>
    </row>
    <row r="241" spans="12:15" s="16" customFormat="1" x14ac:dyDescent="0.2">
      <c r="L241" s="17"/>
      <c r="M241" s="17"/>
      <c r="N241" s="17"/>
      <c r="O241" s="17"/>
    </row>
    <row r="242" spans="12:15" s="16" customFormat="1" x14ac:dyDescent="0.2">
      <c r="L242" s="17"/>
      <c r="M242" s="17"/>
      <c r="N242" s="17"/>
      <c r="O242" s="17"/>
    </row>
    <row r="243" spans="12:15" s="16" customFormat="1" x14ac:dyDescent="0.2">
      <c r="L243" s="17"/>
      <c r="M243" s="17"/>
      <c r="N243" s="17"/>
      <c r="O243" s="17"/>
    </row>
    <row r="244" spans="12:15" s="16" customFormat="1" x14ac:dyDescent="0.2">
      <c r="L244" s="17"/>
      <c r="M244" s="17"/>
      <c r="N244" s="17"/>
      <c r="O244" s="17"/>
    </row>
    <row r="245" spans="12:15" s="16" customFormat="1" x14ac:dyDescent="0.2">
      <c r="L245" s="17"/>
      <c r="M245" s="17"/>
      <c r="N245" s="17"/>
      <c r="O245" s="17"/>
    </row>
    <row r="246" spans="12:15" s="16" customFormat="1" x14ac:dyDescent="0.2">
      <c r="L246" s="17"/>
      <c r="M246" s="17"/>
      <c r="N246" s="17"/>
      <c r="O246" s="17"/>
    </row>
    <row r="247" spans="12:15" s="16" customFormat="1" x14ac:dyDescent="0.2">
      <c r="L247" s="17"/>
      <c r="M247" s="17"/>
      <c r="N247" s="17"/>
      <c r="O247" s="17"/>
    </row>
    <row r="248" spans="12:15" s="16" customFormat="1" x14ac:dyDescent="0.2">
      <c r="L248" s="17"/>
      <c r="M248" s="17"/>
      <c r="N248" s="17"/>
      <c r="O248" s="17"/>
    </row>
    <row r="249" spans="12:15" s="16" customFormat="1" x14ac:dyDescent="0.2">
      <c r="L249" s="17"/>
      <c r="M249" s="17"/>
      <c r="N249" s="17"/>
      <c r="O249" s="17"/>
    </row>
    <row r="250" spans="12:15" s="16" customFormat="1" x14ac:dyDescent="0.2">
      <c r="L250" s="17"/>
      <c r="M250" s="17"/>
      <c r="N250" s="17"/>
      <c r="O250" s="17"/>
    </row>
    <row r="251" spans="12:15" s="16" customFormat="1" x14ac:dyDescent="0.2">
      <c r="L251" s="17"/>
      <c r="M251" s="17"/>
      <c r="N251" s="17"/>
      <c r="O251" s="17"/>
    </row>
    <row r="252" spans="12:15" s="16" customFormat="1" x14ac:dyDescent="0.2">
      <c r="L252" s="17"/>
      <c r="M252" s="17"/>
      <c r="N252" s="17"/>
      <c r="O252" s="17"/>
    </row>
    <row r="253" spans="12:15" s="16" customFormat="1" x14ac:dyDescent="0.2">
      <c r="L253" s="17"/>
      <c r="M253" s="17"/>
      <c r="N253" s="17"/>
      <c r="O253" s="17"/>
    </row>
    <row r="254" spans="12:15" s="16" customFormat="1" x14ac:dyDescent="0.2">
      <c r="L254" s="17"/>
      <c r="M254" s="17"/>
      <c r="N254" s="17"/>
      <c r="O254" s="17"/>
    </row>
    <row r="255" spans="12:15" s="16" customFormat="1" x14ac:dyDescent="0.2">
      <c r="L255" s="17"/>
      <c r="M255" s="17"/>
      <c r="N255" s="17"/>
      <c r="O255" s="17"/>
    </row>
    <row r="256" spans="12:15" s="16" customFormat="1" x14ac:dyDescent="0.2">
      <c r="L256" s="17"/>
      <c r="M256" s="17"/>
      <c r="N256" s="17"/>
      <c r="O256" s="17"/>
    </row>
    <row r="257" spans="12:15" s="16" customFormat="1" x14ac:dyDescent="0.2">
      <c r="L257" s="17"/>
      <c r="M257" s="17"/>
      <c r="N257" s="17"/>
      <c r="O257" s="17"/>
    </row>
    <row r="258" spans="12:15" s="16" customFormat="1" x14ac:dyDescent="0.2">
      <c r="L258" s="17"/>
      <c r="M258" s="17"/>
      <c r="N258" s="17"/>
      <c r="O258" s="17"/>
    </row>
    <row r="259" spans="12:15" s="16" customFormat="1" x14ac:dyDescent="0.2">
      <c r="L259" s="17"/>
      <c r="M259" s="17"/>
      <c r="N259" s="17"/>
      <c r="O259" s="17"/>
    </row>
    <row r="260" spans="12:15" s="16" customFormat="1" x14ac:dyDescent="0.2">
      <c r="L260" s="17"/>
      <c r="M260" s="17"/>
      <c r="N260" s="17"/>
      <c r="O260" s="17"/>
    </row>
    <row r="261" spans="12:15" s="16" customFormat="1" x14ac:dyDescent="0.2">
      <c r="L261" s="17"/>
      <c r="M261" s="17"/>
      <c r="N261" s="17"/>
      <c r="O261" s="17"/>
    </row>
    <row r="262" spans="12:15" s="16" customFormat="1" x14ac:dyDescent="0.2">
      <c r="L262" s="17"/>
      <c r="M262" s="17"/>
      <c r="N262" s="17"/>
      <c r="O262" s="17"/>
    </row>
    <row r="263" spans="12:15" s="16" customFormat="1" x14ac:dyDescent="0.2">
      <c r="L263" s="17"/>
      <c r="M263" s="17"/>
      <c r="N263" s="17"/>
      <c r="O263" s="17"/>
    </row>
    <row r="264" spans="12:15" s="16" customFormat="1" x14ac:dyDescent="0.2">
      <c r="L264" s="17"/>
      <c r="M264" s="17"/>
      <c r="N264" s="17"/>
      <c r="O264" s="17"/>
    </row>
    <row r="265" spans="12:15" s="16" customFormat="1" x14ac:dyDescent="0.2">
      <c r="L265" s="17"/>
      <c r="M265" s="17"/>
      <c r="N265" s="17"/>
      <c r="O265" s="17"/>
    </row>
    <row r="266" spans="12:15" s="16" customFormat="1" x14ac:dyDescent="0.2">
      <c r="L266" s="17"/>
      <c r="M266" s="17"/>
      <c r="N266" s="17"/>
      <c r="O266" s="17"/>
    </row>
    <row r="267" spans="12:15" s="16" customFormat="1" x14ac:dyDescent="0.2">
      <c r="L267" s="17"/>
      <c r="M267" s="17"/>
      <c r="N267" s="17"/>
      <c r="O267" s="17"/>
    </row>
    <row r="268" spans="12:15" s="16" customFormat="1" x14ac:dyDescent="0.2">
      <c r="L268" s="17"/>
      <c r="M268" s="17"/>
      <c r="N268" s="17"/>
      <c r="O268" s="17"/>
    </row>
    <row r="269" spans="12:15" s="16" customFormat="1" x14ac:dyDescent="0.2">
      <c r="L269" s="17"/>
      <c r="M269" s="17"/>
      <c r="N269" s="17"/>
      <c r="O269" s="17"/>
    </row>
    <row r="270" spans="12:15" s="16" customFormat="1" x14ac:dyDescent="0.2">
      <c r="L270" s="17"/>
      <c r="M270" s="17"/>
      <c r="N270" s="17"/>
      <c r="O270" s="17"/>
    </row>
    <row r="271" spans="12:15" s="16" customFormat="1" x14ac:dyDescent="0.2">
      <c r="L271" s="17"/>
      <c r="M271" s="17"/>
      <c r="N271" s="17"/>
      <c r="O271" s="17"/>
    </row>
    <row r="272" spans="12:15" s="16" customFormat="1" x14ac:dyDescent="0.2">
      <c r="L272" s="17"/>
      <c r="M272" s="17"/>
      <c r="N272" s="17"/>
      <c r="O272" s="17"/>
    </row>
    <row r="273" spans="12:15" s="16" customFormat="1" x14ac:dyDescent="0.2">
      <c r="L273" s="17"/>
      <c r="M273" s="17"/>
      <c r="N273" s="17"/>
      <c r="O273" s="17"/>
    </row>
    <row r="274" spans="12:15" s="16" customFormat="1" x14ac:dyDescent="0.2">
      <c r="L274" s="17"/>
      <c r="M274" s="17"/>
      <c r="N274" s="17"/>
      <c r="O274" s="17"/>
    </row>
    <row r="275" spans="12:15" s="16" customFormat="1" x14ac:dyDescent="0.2">
      <c r="L275" s="17"/>
      <c r="M275" s="17"/>
      <c r="N275" s="17"/>
      <c r="O275" s="17"/>
    </row>
    <row r="276" spans="12:15" s="16" customFormat="1" x14ac:dyDescent="0.2">
      <c r="L276" s="17"/>
      <c r="M276" s="17"/>
      <c r="N276" s="17"/>
      <c r="O276" s="17"/>
    </row>
    <row r="277" spans="12:15" s="16" customFormat="1" x14ac:dyDescent="0.2">
      <c r="L277" s="17"/>
      <c r="M277" s="17"/>
      <c r="N277" s="17"/>
      <c r="O277" s="17"/>
    </row>
    <row r="278" spans="12:15" s="16" customFormat="1" x14ac:dyDescent="0.2">
      <c r="L278" s="17"/>
      <c r="M278" s="17"/>
      <c r="N278" s="17"/>
      <c r="O278" s="17"/>
    </row>
    <row r="279" spans="12:15" s="16" customFormat="1" x14ac:dyDescent="0.2">
      <c r="L279" s="17"/>
      <c r="M279" s="17"/>
      <c r="N279" s="17"/>
      <c r="O279" s="17"/>
    </row>
    <row r="280" spans="12:15" s="16" customFormat="1" x14ac:dyDescent="0.2">
      <c r="L280" s="17"/>
      <c r="M280" s="17"/>
      <c r="N280" s="17"/>
      <c r="O280" s="17"/>
    </row>
    <row r="281" spans="12:15" s="16" customFormat="1" x14ac:dyDescent="0.2">
      <c r="L281" s="17"/>
      <c r="M281" s="17"/>
      <c r="N281" s="17"/>
      <c r="O281" s="17"/>
    </row>
    <row r="282" spans="12:15" s="16" customFormat="1" x14ac:dyDescent="0.2">
      <c r="L282" s="17"/>
      <c r="M282" s="17"/>
      <c r="N282" s="17"/>
      <c r="O282" s="17"/>
    </row>
    <row r="283" spans="12:15" s="16" customFormat="1" x14ac:dyDescent="0.2">
      <c r="L283" s="17"/>
      <c r="M283" s="17"/>
      <c r="N283" s="17"/>
      <c r="O283" s="17"/>
    </row>
    <row r="284" spans="12:15" s="16" customFormat="1" x14ac:dyDescent="0.2">
      <c r="L284" s="17"/>
      <c r="M284" s="17"/>
      <c r="N284" s="17"/>
      <c r="O284" s="17"/>
    </row>
    <row r="285" spans="12:15" s="16" customFormat="1" x14ac:dyDescent="0.2">
      <c r="L285" s="17"/>
      <c r="M285" s="17"/>
      <c r="N285" s="17"/>
      <c r="O285" s="17"/>
    </row>
    <row r="286" spans="12:15" s="16" customFormat="1" x14ac:dyDescent="0.2">
      <c r="L286" s="17"/>
      <c r="M286" s="17"/>
      <c r="N286" s="17"/>
      <c r="O286" s="17"/>
    </row>
    <row r="287" spans="12:15" s="16" customFormat="1" x14ac:dyDescent="0.2">
      <c r="L287" s="17"/>
      <c r="M287" s="17"/>
      <c r="N287" s="17"/>
      <c r="O287" s="17"/>
    </row>
    <row r="288" spans="12:15" s="16" customFormat="1" x14ac:dyDescent="0.2">
      <c r="L288" s="17"/>
      <c r="M288" s="17"/>
      <c r="N288" s="17"/>
      <c r="O288" s="17"/>
    </row>
    <row r="289" spans="12:15" s="16" customFormat="1" x14ac:dyDescent="0.2">
      <c r="L289" s="17"/>
      <c r="M289" s="17"/>
      <c r="N289" s="17"/>
      <c r="O289" s="17"/>
    </row>
    <row r="290" spans="12:15" s="16" customFormat="1" x14ac:dyDescent="0.2">
      <c r="L290" s="17"/>
      <c r="M290" s="17"/>
      <c r="N290" s="17"/>
      <c r="O290" s="17"/>
    </row>
    <row r="291" spans="12:15" s="16" customFormat="1" x14ac:dyDescent="0.2">
      <c r="L291" s="17"/>
      <c r="M291" s="17"/>
      <c r="N291" s="17"/>
      <c r="O291" s="17"/>
    </row>
    <row r="292" spans="12:15" s="16" customFormat="1" x14ac:dyDescent="0.2">
      <c r="L292" s="17"/>
      <c r="M292" s="17"/>
      <c r="N292" s="17"/>
      <c r="O292" s="17"/>
    </row>
    <row r="293" spans="12:15" s="16" customFormat="1" x14ac:dyDescent="0.2">
      <c r="L293" s="17"/>
      <c r="M293" s="17"/>
      <c r="N293" s="17"/>
      <c r="O293" s="17"/>
    </row>
    <row r="294" spans="12:15" s="16" customFormat="1" x14ac:dyDescent="0.2">
      <c r="L294" s="17"/>
      <c r="M294" s="17"/>
      <c r="N294" s="17"/>
      <c r="O294" s="17"/>
    </row>
    <row r="295" spans="12:15" s="16" customFormat="1" x14ac:dyDescent="0.2">
      <c r="L295" s="17"/>
      <c r="M295" s="17"/>
      <c r="N295" s="17"/>
      <c r="O295" s="17"/>
    </row>
    <row r="296" spans="12:15" s="16" customFormat="1" x14ac:dyDescent="0.2">
      <c r="L296" s="17"/>
      <c r="M296" s="17"/>
      <c r="N296" s="17"/>
      <c r="O296" s="17"/>
    </row>
    <row r="297" spans="12:15" s="16" customFormat="1" x14ac:dyDescent="0.2">
      <c r="L297" s="17"/>
      <c r="M297" s="17"/>
      <c r="N297" s="17"/>
      <c r="O297" s="17"/>
    </row>
    <row r="298" spans="12:15" s="16" customFormat="1" x14ac:dyDescent="0.2">
      <c r="L298" s="17"/>
      <c r="M298" s="17"/>
      <c r="N298" s="17"/>
      <c r="O298" s="17"/>
    </row>
    <row r="299" spans="12:15" s="16" customFormat="1" x14ac:dyDescent="0.2">
      <c r="L299" s="17"/>
      <c r="M299" s="17"/>
      <c r="N299" s="17"/>
      <c r="O299" s="17"/>
    </row>
    <row r="300" spans="12:15" s="16" customFormat="1" x14ac:dyDescent="0.2">
      <c r="L300" s="17"/>
      <c r="M300" s="17"/>
      <c r="N300" s="17"/>
      <c r="O300" s="17"/>
    </row>
    <row r="301" spans="12:15" s="16" customFormat="1" x14ac:dyDescent="0.2">
      <c r="L301" s="17"/>
      <c r="M301" s="17"/>
      <c r="N301" s="17"/>
      <c r="O301" s="17"/>
    </row>
    <row r="302" spans="12:15" s="16" customFormat="1" x14ac:dyDescent="0.2">
      <c r="L302" s="17"/>
      <c r="M302" s="17"/>
      <c r="N302" s="17"/>
      <c r="O302" s="17"/>
    </row>
    <row r="303" spans="12:15" s="16" customFormat="1" x14ac:dyDescent="0.2">
      <c r="L303" s="17"/>
      <c r="M303" s="17"/>
      <c r="N303" s="17"/>
      <c r="O303" s="17"/>
    </row>
    <row r="304" spans="12:15" s="16" customFormat="1" x14ac:dyDescent="0.2">
      <c r="L304" s="17"/>
      <c r="M304" s="17"/>
      <c r="N304" s="17"/>
      <c r="O304" s="17"/>
    </row>
    <row r="305" spans="12:15" s="16" customFormat="1" x14ac:dyDescent="0.2">
      <c r="L305" s="17"/>
      <c r="M305" s="17"/>
      <c r="N305" s="17"/>
      <c r="O305" s="17"/>
    </row>
    <row r="306" spans="12:15" s="16" customFormat="1" x14ac:dyDescent="0.2">
      <c r="L306" s="17"/>
      <c r="M306" s="17"/>
      <c r="N306" s="17"/>
      <c r="O306" s="17"/>
    </row>
    <row r="307" spans="12:15" s="16" customFormat="1" x14ac:dyDescent="0.2">
      <c r="L307" s="17"/>
      <c r="M307" s="17"/>
      <c r="N307" s="17"/>
      <c r="O307" s="17"/>
    </row>
    <row r="308" spans="12:15" s="16" customFormat="1" x14ac:dyDescent="0.2">
      <c r="L308" s="17"/>
      <c r="M308" s="17"/>
      <c r="N308" s="17"/>
      <c r="O308" s="17"/>
    </row>
    <row r="309" spans="12:15" s="16" customFormat="1" x14ac:dyDescent="0.2">
      <c r="L309" s="17"/>
      <c r="M309" s="17"/>
      <c r="N309" s="17"/>
      <c r="O309" s="17"/>
    </row>
    <row r="310" spans="12:15" s="16" customFormat="1" x14ac:dyDescent="0.2">
      <c r="L310" s="17"/>
      <c r="M310" s="17"/>
      <c r="N310" s="17"/>
      <c r="O310" s="17"/>
    </row>
    <row r="311" spans="12:15" s="16" customFormat="1" x14ac:dyDescent="0.2">
      <c r="L311" s="17"/>
      <c r="M311" s="17"/>
      <c r="N311" s="17"/>
      <c r="O311" s="17"/>
    </row>
    <row r="312" spans="12:15" s="16" customFormat="1" x14ac:dyDescent="0.2">
      <c r="L312" s="17"/>
      <c r="M312" s="17"/>
      <c r="N312" s="17"/>
      <c r="O312" s="17"/>
    </row>
    <row r="313" spans="12:15" s="16" customFormat="1" x14ac:dyDescent="0.2">
      <c r="L313" s="17"/>
      <c r="M313" s="17"/>
      <c r="N313" s="17"/>
      <c r="O313" s="17"/>
    </row>
    <row r="314" spans="12:15" s="16" customFormat="1" x14ac:dyDescent="0.2">
      <c r="L314" s="17"/>
      <c r="M314" s="17"/>
      <c r="N314" s="17"/>
      <c r="O314" s="17"/>
    </row>
    <row r="315" spans="12:15" s="16" customFormat="1" x14ac:dyDescent="0.2">
      <c r="L315" s="17"/>
      <c r="M315" s="17"/>
      <c r="N315" s="17"/>
      <c r="O315" s="17"/>
    </row>
    <row r="316" spans="12:15" s="16" customFormat="1" x14ac:dyDescent="0.2">
      <c r="L316" s="17"/>
      <c r="M316" s="17"/>
      <c r="N316" s="17"/>
      <c r="O316" s="17"/>
    </row>
    <row r="317" spans="12:15" s="16" customFormat="1" x14ac:dyDescent="0.2">
      <c r="L317" s="17"/>
      <c r="M317" s="17"/>
      <c r="N317" s="17"/>
      <c r="O317" s="17"/>
    </row>
    <row r="318" spans="12:15" s="16" customFormat="1" x14ac:dyDescent="0.2">
      <c r="L318" s="17"/>
      <c r="M318" s="17"/>
      <c r="N318" s="17"/>
      <c r="O318" s="17"/>
    </row>
  </sheetData>
  <sheetProtection sheet="1" objects="1" scenarios="1"/>
  <mergeCells count="6">
    <mergeCell ref="C25:G25"/>
    <mergeCell ref="B13:D13"/>
    <mergeCell ref="B12:D12"/>
    <mergeCell ref="B11:D11"/>
    <mergeCell ref="B10:D10"/>
    <mergeCell ref="C16:F16"/>
  </mergeCells>
  <dataValidations count="6">
    <dataValidation type="list" allowBlank="1" showInputMessage="1" showErrorMessage="1" sqref="B10:D10" xr:uid="{00000000-0002-0000-0000-000000000000}">
      <formula1>$L$2:$L$3</formula1>
    </dataValidation>
    <dataValidation type="list" allowBlank="1" showInputMessage="1" showErrorMessage="1" sqref="B11:D11" xr:uid="{00000000-0002-0000-0000-000001000000}">
      <formula1>$M$2:$M$3</formula1>
    </dataValidation>
    <dataValidation type="list" allowBlank="1" showInputMessage="1" showErrorMessage="1" sqref="B12:D12" xr:uid="{00000000-0002-0000-0000-000002000000}">
      <formula1>$N$2:$N$3</formula1>
    </dataValidation>
    <dataValidation type="list" allowBlank="1" showInputMessage="1" showErrorMessage="1" sqref="B6 B8:B14" xr:uid="{00000000-0002-0000-0000-000003000000}">
      <formula1>$O$2:$O$3</formula1>
    </dataValidation>
    <dataValidation type="list" allowBlank="1" showInputMessage="1" showErrorMessage="1" sqref="B8" xr:uid="{00000000-0002-0000-0000-000004000000}">
      <formula1>$P$2:$P$31</formula1>
    </dataValidation>
    <dataValidation type="list" allowBlank="1" showInputMessage="1" showErrorMessage="1" sqref="B7" xr:uid="{3441E2B9-0ED4-440E-B99B-68D1E218EC72}">
      <formula1>$P$2:$P$5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Bürcher Matthias Felix BAK</dc:creator>
  <cp:lastModifiedBy>Karademir Erdem BAK</cp:lastModifiedBy>
  <cp:lastPrinted>2018-03-19T16:00:25Z</cp:lastPrinted>
  <dcterms:created xsi:type="dcterms:W3CDTF">2018-03-19T14:32:16Z</dcterms:created>
  <dcterms:modified xsi:type="dcterms:W3CDTF">2024-07-04T10:58:28Z</dcterms:modified>
</cp:coreProperties>
</file>