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K-01\U80819889\config\Desktop\to do\COVID-Nachfinanzierung\"/>
    </mc:Choice>
  </mc:AlternateContent>
  <xr:revisionPtr revIDLastSave="0" documentId="13_ncr:1_{799AE075-3DD4-4976-BBF9-501EE011707E}" xr6:coauthVersionLast="47" xr6:coauthVersionMax="47" xr10:uidLastSave="{00000000-0000-0000-0000-000000000000}"/>
  <bookViews>
    <workbookView xWindow="-110" yWindow="-110" windowWidth="19420" windowHeight="10420" tabRatio="601" activeTab="3" xr2:uid="{00000000-000D-0000-FFFF-FFFF00000000}"/>
  </bookViews>
  <sheets>
    <sheet name="Demande" sheetId="1" r:id="rId1"/>
    <sheet name="Décompte frais COVID" sheetId="2" r:id="rId2"/>
    <sheet name="Plan de financement" sheetId="3" r:id="rId3"/>
    <sheet name="Financement complémentaire" sheetId="4" r:id="rId4"/>
  </sheets>
  <definedNames>
    <definedName name="_xlnm.Print_Area" localSheetId="1">'Décompte frais COVID'!$A$1:$I$105</definedName>
    <definedName name="_xlnm.Print_Area" localSheetId="0">Demande!$A$1:$K$29</definedName>
    <definedName name="_xlnm.Print_Area" localSheetId="3">'Financement complémentaire'!$A$1:$I$27</definedName>
    <definedName name="Z_399FB181_D28D_6749_BA0C_8B6BC743F635_.wvu.PrintArea" localSheetId="1" hidden="1">'Décompte frais COVID'!$A$1:$I$105</definedName>
    <definedName name="Z_399FB181_D28D_6749_BA0C_8B6BC743F635_.wvu.PrintArea" localSheetId="0" hidden="1">Demande!$A$1:$K$29</definedName>
    <definedName name="Z_399FB181_D28D_6749_BA0C_8B6BC743F635_.wvu.PrintArea" localSheetId="3" hidden="1">'Financement complémentaire'!$A$1:$I$27</definedName>
    <definedName name="Z_4108416B_5FCF_9148_B865_D4B53A13A6E1_.wvu.PrintArea" localSheetId="1" hidden="1">'Décompte frais COVID'!$A$1:$I$105</definedName>
    <definedName name="Z_4108416B_5FCF_9148_B865_D4B53A13A6E1_.wvu.PrintArea" localSheetId="0" hidden="1">Demande!$A$1:$K$29</definedName>
    <definedName name="Z_4108416B_5FCF_9148_B865_D4B53A13A6E1_.wvu.PrintArea" localSheetId="3" hidden="1">'Financement complémentaire'!$A$1:$I$27</definedName>
  </definedNames>
  <calcPr calcId="191029"/>
  <customWorkbookViews>
    <customWorkbookView name="Gerard Ruey - Affichage personnalisé" guid="{4108416B-5FCF-9148-B865-D4B53A13A6E1}" mergeInterval="0" personalView="1" maximized="1" yWindow="23" windowWidth="1920" windowHeight="1012" tabRatio="601" activeSheetId="1" showComments="commIndAndComment"/>
    <customWorkbookView name="Webmaster Cinéforom - Personal View" guid="{399FB181-D28D-6749-BA0C-8B6BC743F635}" mergeInterval="0" personalView="1" maximized="1" yWindow="23" windowWidth="2048" windowHeight="1129" tabRatio="60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8" i="2"/>
  <c r="H17" i="2"/>
  <c r="H15" i="2"/>
  <c r="H94" i="2"/>
  <c r="H93" i="2"/>
  <c r="H92" i="2"/>
  <c r="H91" i="2"/>
  <c r="H90" i="2"/>
  <c r="H86" i="2"/>
  <c r="H85" i="2"/>
  <c r="H84" i="2"/>
  <c r="H83" i="2"/>
  <c r="H82" i="2"/>
  <c r="H81" i="2"/>
  <c r="H77" i="2"/>
  <c r="H76" i="2"/>
  <c r="H75" i="2"/>
  <c r="H74" i="2"/>
  <c r="H73" i="2"/>
  <c r="H72" i="2"/>
  <c r="H71" i="2"/>
  <c r="H65" i="2"/>
  <c r="H64" i="2"/>
  <c r="H63" i="2"/>
  <c r="H62" i="2"/>
  <c r="H61" i="2"/>
  <c r="H60" i="2"/>
  <c r="H59" i="2"/>
  <c r="H55" i="2"/>
  <c r="H54" i="2"/>
  <c r="H53" i="2"/>
  <c r="H52" i="2"/>
  <c r="H51" i="2"/>
  <c r="H50" i="2"/>
  <c r="H49" i="2"/>
  <c r="H45" i="2"/>
  <c r="H44" i="2"/>
  <c r="H40" i="2"/>
  <c r="H39" i="2"/>
  <c r="H38" i="2"/>
  <c r="H37" i="2"/>
  <c r="H32" i="2"/>
  <c r="H31" i="2"/>
  <c r="H29" i="2"/>
  <c r="H28" i="2"/>
  <c r="H27" i="2"/>
  <c r="H88" i="2"/>
  <c r="H79" i="2"/>
  <c r="H69" i="2"/>
  <c r="H57" i="2"/>
  <c r="H47" i="2"/>
  <c r="H42" i="2"/>
  <c r="H35" i="2"/>
  <c r="H25" i="2"/>
  <c r="G25" i="4" l="1"/>
  <c r="I15" i="2" l="1"/>
  <c r="F15" i="2" l="1"/>
  <c r="I25" i="2"/>
  <c r="I35" i="2"/>
  <c r="I42" i="2"/>
  <c r="I47" i="2"/>
  <c r="I57" i="2"/>
  <c r="I69" i="2"/>
  <c r="I79" i="2"/>
  <c r="I88" i="2"/>
  <c r="G15" i="2"/>
  <c r="G88" i="2"/>
  <c r="G79" i="2"/>
  <c r="G69" i="2"/>
  <c r="G57" i="2"/>
  <c r="G47" i="2"/>
  <c r="G42" i="2"/>
  <c r="G35" i="2"/>
  <c r="G25" i="2"/>
  <c r="E85" i="3"/>
  <c r="E90" i="3" s="1"/>
  <c r="E91" i="3" s="1"/>
  <c r="D85" i="3"/>
  <c r="D90" i="3" s="1"/>
  <c r="D91" i="3" s="1"/>
  <c r="C90" i="3"/>
  <c r="I67" i="2"/>
  <c r="D4" i="2"/>
  <c r="D5" i="2"/>
  <c r="D4" i="4"/>
  <c r="D5" i="4"/>
  <c r="D6" i="4"/>
  <c r="D3" i="4"/>
  <c r="D2" i="3"/>
  <c r="C112" i="3" s="1"/>
  <c r="B4" i="3"/>
  <c r="B3" i="3"/>
  <c r="B2" i="3"/>
  <c r="B112" i="3" s="1"/>
  <c r="D7" i="2"/>
  <c r="D6" i="2"/>
  <c r="G22" i="4"/>
  <c r="G23" i="4"/>
  <c r="G24" i="4"/>
  <c r="G21" i="4"/>
  <c r="G20" i="4"/>
  <c r="G19" i="4"/>
  <c r="G18" i="4"/>
  <c r="G17" i="4"/>
  <c r="G16" i="4"/>
  <c r="G15" i="4"/>
  <c r="E47" i="3"/>
  <c r="E23" i="3"/>
  <c r="E109" i="3"/>
  <c r="D109" i="3"/>
  <c r="E154" i="3"/>
  <c r="D154" i="3"/>
  <c r="E142" i="3"/>
  <c r="F151" i="3" s="1"/>
  <c r="D142" i="3"/>
  <c r="E140" i="3"/>
  <c r="D140" i="3"/>
  <c r="E128" i="3"/>
  <c r="F130" i="3" s="1"/>
  <c r="D128" i="3"/>
  <c r="E126" i="3"/>
  <c r="D126" i="3"/>
  <c r="E114" i="3"/>
  <c r="F117" i="3" s="1"/>
  <c r="D114" i="3"/>
  <c r="C91" i="3"/>
  <c r="E75" i="3"/>
  <c r="D75" i="3"/>
  <c r="E65" i="3"/>
  <c r="D65" i="3"/>
  <c r="D47" i="3"/>
  <c r="D23" i="3"/>
  <c r="E10" i="3"/>
  <c r="D10" i="3"/>
  <c r="E7" i="3"/>
  <c r="D7" i="3"/>
  <c r="F115" i="3"/>
  <c r="F144" i="3"/>
  <c r="F68" i="2"/>
  <c r="E68" i="2"/>
  <c r="F34" i="2"/>
  <c r="E34" i="2"/>
  <c r="F79" i="2"/>
  <c r="F88" i="2"/>
  <c r="F25" i="2"/>
  <c r="F47" i="2"/>
  <c r="F57" i="2"/>
  <c r="F69" i="2"/>
  <c r="F42" i="2"/>
  <c r="F35" i="2"/>
  <c r="E25" i="2"/>
  <c r="E42" i="2"/>
  <c r="E88" i="2"/>
  <c r="E35" i="2"/>
  <c r="E57" i="2"/>
  <c r="E47" i="2"/>
  <c r="E69" i="2"/>
  <c r="E15" i="2"/>
  <c r="E79" i="2"/>
  <c r="F146" i="3" l="1"/>
  <c r="F126" i="3"/>
  <c r="F120" i="3"/>
  <c r="F125" i="3"/>
  <c r="F129" i="3"/>
  <c r="G26" i="4"/>
  <c r="F139" i="3"/>
  <c r="F131" i="3"/>
  <c r="F118" i="3"/>
  <c r="F121" i="3"/>
  <c r="F133" i="3"/>
  <c r="F122" i="3"/>
  <c r="F140" i="3"/>
  <c r="F137" i="3"/>
  <c r="F134" i="3"/>
  <c r="F138" i="3"/>
  <c r="F135" i="3"/>
  <c r="F154" i="3"/>
  <c r="F143" i="3"/>
  <c r="F153" i="3"/>
  <c r="F150" i="3"/>
  <c r="F132" i="3"/>
  <c r="F136" i="3"/>
  <c r="F145" i="3"/>
  <c r="F124" i="3"/>
  <c r="F123" i="3"/>
  <c r="F148" i="3"/>
  <c r="F119" i="3"/>
  <c r="F116" i="3"/>
  <c r="F147" i="3"/>
  <c r="F152" i="3"/>
  <c r="F149" i="3"/>
  <c r="H25" i="4"/>
  <c r="C63" i="3"/>
  <c r="G96" i="2"/>
  <c r="I96" i="2"/>
  <c r="E96" i="2"/>
  <c r="E98" i="2" s="1"/>
  <c r="F96" i="2"/>
  <c r="H96" i="2" s="1"/>
  <c r="H19" i="4" l="1"/>
  <c r="H18" i="4"/>
  <c r="H24" i="4"/>
  <c r="H17" i="4"/>
  <c r="H22" i="4"/>
  <c r="H20" i="4"/>
  <c r="H21" i="4"/>
  <c r="H23" i="4"/>
  <c r="H16" i="4"/>
  <c r="H15" i="4"/>
  <c r="D92" i="3"/>
  <c r="D6" i="3" s="1"/>
  <c r="D5" i="3" s="1"/>
  <c r="G101" i="2"/>
  <c r="F99" i="2"/>
  <c r="F98" i="2"/>
  <c r="E99" i="2"/>
  <c r="E101" i="2" s="1"/>
  <c r="F102" i="2" l="1"/>
  <c r="E9" i="4"/>
  <c r="E108" i="3"/>
  <c r="E92" i="3"/>
  <c r="E6" i="3" s="1"/>
  <c r="E11" i="4"/>
  <c r="E13" i="4" s="1"/>
  <c r="I101" i="2"/>
  <c r="F101" i="2"/>
  <c r="H101" i="2" l="1"/>
  <c r="F13" i="3"/>
  <c r="F15" i="3"/>
  <c r="F69" i="3"/>
  <c r="F95" i="3"/>
  <c r="F34" i="3"/>
  <c r="F108" i="3"/>
  <c r="F92" i="3"/>
  <c r="F51" i="3"/>
  <c r="F109" i="3"/>
  <c r="F70" i="3"/>
  <c r="F19" i="3"/>
  <c r="F79" i="3"/>
  <c r="F9" i="3"/>
  <c r="F67" i="3"/>
  <c r="F42" i="3"/>
  <c r="F57" i="3"/>
  <c r="F52" i="3"/>
  <c r="E5" i="3"/>
  <c r="F35" i="3"/>
  <c r="F88" i="3"/>
  <c r="F36" i="3"/>
  <c r="F28" i="3"/>
  <c r="F91" i="3"/>
  <c r="F100" i="3"/>
  <c r="F37" i="3"/>
  <c r="F103" i="3"/>
  <c r="F104" i="3"/>
  <c r="F43" i="3"/>
  <c r="F24" i="3"/>
  <c r="F86" i="3"/>
  <c r="F45" i="3"/>
  <c r="F59" i="3"/>
  <c r="F101" i="3"/>
  <c r="F83" i="3"/>
  <c r="F23" i="3"/>
  <c r="F99" i="3"/>
  <c r="F72" i="3"/>
  <c r="F31" i="3"/>
  <c r="F61" i="3"/>
  <c r="F8" i="3"/>
  <c r="F89" i="3"/>
  <c r="F87" i="3"/>
  <c r="F48" i="3"/>
  <c r="F12" i="3"/>
  <c r="F30" i="3"/>
  <c r="F49" i="3"/>
  <c r="F80" i="3"/>
  <c r="F29" i="3"/>
  <c r="F96" i="3"/>
  <c r="F11" i="3"/>
  <c r="F47" i="3"/>
  <c r="F60" i="3"/>
  <c r="F16" i="3"/>
  <c r="F38" i="3"/>
  <c r="F58" i="3"/>
  <c r="F40" i="3"/>
  <c r="F105" i="3"/>
  <c r="F93" i="3"/>
  <c r="F76" i="3"/>
  <c r="F97" i="3"/>
  <c r="F26" i="3"/>
  <c r="F68" i="3"/>
  <c r="F32" i="3"/>
  <c r="F73" i="3"/>
  <c r="F14" i="3"/>
  <c r="F81" i="3"/>
  <c r="F77" i="3"/>
  <c r="F17" i="3"/>
  <c r="F75" i="3"/>
  <c r="F56" i="3"/>
  <c r="F78" i="3"/>
  <c r="F94" i="3"/>
  <c r="F74" i="3"/>
  <c r="F85" i="3"/>
  <c r="F98" i="3"/>
  <c r="F25" i="3"/>
  <c r="F41" i="3"/>
  <c r="F55" i="3"/>
  <c r="F65" i="3"/>
  <c r="F84" i="3"/>
  <c r="F71" i="3"/>
  <c r="F66" i="3"/>
  <c r="F54" i="3"/>
  <c r="F44" i="3"/>
  <c r="F10" i="3"/>
  <c r="F33" i="3"/>
  <c r="F46" i="3"/>
  <c r="F102" i="3"/>
  <c r="F106" i="3"/>
  <c r="F50" i="3"/>
  <c r="F21" i="3"/>
  <c r="F20" i="3"/>
  <c r="F62" i="3"/>
  <c r="F107" i="3"/>
  <c r="F18" i="3"/>
  <c r="F27" i="3"/>
  <c r="F39" i="3"/>
  <c r="F53" i="3"/>
  <c r="F7" i="3"/>
  <c r="F82" i="3"/>
  <c r="F22" i="3"/>
  <c r="F90" i="3"/>
  <c r="E24" i="4"/>
  <c r="E25" i="4"/>
  <c r="E23" i="4"/>
  <c r="E20" i="4"/>
  <c r="E17" i="4"/>
  <c r="E22" i="4"/>
  <c r="E18" i="4"/>
  <c r="E19" i="4"/>
  <c r="E21" i="4"/>
  <c r="E16" i="4"/>
  <c r="F142" i="3" l="1"/>
  <c r="F6" i="3"/>
  <c r="F5" i="3"/>
  <c r="F114" i="3"/>
  <c r="F128" i="3"/>
  <c r="E15" i="4"/>
</calcChain>
</file>

<file path=xl/sharedStrings.xml><?xml version="1.0" encoding="utf-8"?>
<sst xmlns="http://schemas.openxmlformats.org/spreadsheetml/2006/main" count="310" uniqueCount="263">
  <si>
    <t>1.1</t>
  </si>
  <si>
    <t>Sujet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</si>
  <si>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</si>
  <si>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</si>
  <si>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</si>
  <si>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</si>
  <si>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</si>
  <si>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</si>
  <si>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</si>
  <si>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</si>
  <si>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</si>
  <si>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</si>
  <si>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6.1</t>
  </si>
  <si>
    <t>7.1</t>
  </si>
  <si>
    <t>7.2</t>
  </si>
  <si>
    <t>7.3</t>
  </si>
  <si>
    <t>7.4</t>
  </si>
  <si>
    <t>7.5</t>
  </si>
  <si>
    <t>Montage</t>
  </si>
  <si>
    <t>8.2</t>
  </si>
  <si>
    <t>8.3</t>
  </si>
  <si>
    <t>9.1</t>
  </si>
  <si>
    <t>9.2</t>
  </si>
  <si>
    <t>9.3</t>
  </si>
  <si>
    <t>ISAN</t>
  </si>
  <si>
    <t>Prod.</t>
  </si>
  <si>
    <t>Supranational</t>
  </si>
  <si>
    <t>Zürcher Filmstiftung Projektentwicklung</t>
  </si>
  <si>
    <t>Zürcher Filmstiftung Herstellung</t>
  </si>
  <si>
    <t>Succès Zürich Produzent/in (Referenzmittel)</t>
  </si>
  <si>
    <t>Succès Zürich Autor/in (Kontinuitätsbonus)</t>
  </si>
  <si>
    <t>Succès Zürich Regie (Kontinuitätsbonus)</t>
  </si>
  <si>
    <t>Cinéforom aide à l'écriture</t>
  </si>
  <si>
    <t>Cinéforom aide à la réalisation</t>
  </si>
  <si>
    <t>Cinéforom soutien complémentaire</t>
  </si>
  <si>
    <t>Cinéforom comptes de soutien</t>
  </si>
  <si>
    <t>Cinéforom soutien complémentaire à l'écriture</t>
  </si>
  <si>
    <t>Cinéforom soutien à l'innovation (écriture)</t>
  </si>
  <si>
    <t>Cinéforom soutien à l'innovation (réalisation)</t>
  </si>
  <si>
    <t>Cantone Ticino DECS</t>
  </si>
  <si>
    <t>Cantone Ticino Film Plus</t>
  </si>
  <si>
    <t>Region Basel Projektentwicklung</t>
  </si>
  <si>
    <t>Region Basel Herstellung</t>
  </si>
  <si>
    <t>Kanton Aargau</t>
  </si>
  <si>
    <t>Kanton St. Gallen</t>
  </si>
  <si>
    <t>Zentralschweiz</t>
  </si>
  <si>
    <t>Succès Passage Antenne</t>
  </si>
  <si>
    <t>3Sat</t>
  </si>
  <si>
    <t>TV5 Monde</t>
  </si>
  <si>
    <t>Teleclub</t>
  </si>
  <si>
    <t>CHF</t>
  </si>
  <si>
    <t>DVD national</t>
  </si>
  <si>
    <t>VOD/SVOD national</t>
  </si>
  <si>
    <t>DVD international</t>
  </si>
  <si>
    <t>VOD/SVOD international</t>
  </si>
  <si>
    <t>Suissimage</t>
  </si>
  <si>
    <t>SSA</t>
  </si>
  <si>
    <t>SUISA</t>
  </si>
  <si>
    <t>Focal</t>
  </si>
  <si>
    <t>Product Placement</t>
  </si>
  <si>
    <t>Crowd-Funding</t>
  </si>
  <si>
    <t>Eurimages</t>
  </si>
  <si>
    <t>MEDIA / Creative Europe</t>
  </si>
  <si>
    <t>Status</t>
  </si>
  <si>
    <t>Demande de financement complémentaire</t>
  </si>
  <si>
    <t>Titre</t>
  </si>
  <si>
    <t>Société de production</t>
  </si>
  <si>
    <t>Réalisation</t>
  </si>
  <si>
    <t>Annexes</t>
  </si>
  <si>
    <t>Plan de financement actualisé (tableau 3 Excel)</t>
  </si>
  <si>
    <t>Calcul du financement complémentaire (tableau 4 Excel)</t>
  </si>
  <si>
    <t>Lieu</t>
  </si>
  <si>
    <t>Date</t>
  </si>
  <si>
    <t>Signature</t>
  </si>
  <si>
    <t>Décompte intermédiaire financement complémentaire COVID19</t>
  </si>
  <si>
    <t>Producteur</t>
  </si>
  <si>
    <t>Réalisateur</t>
  </si>
  <si>
    <t>I.</t>
  </si>
  <si>
    <t>Scénario et droits artistiques</t>
  </si>
  <si>
    <t>Recherches</t>
  </si>
  <si>
    <t>Droits d'auteur</t>
  </si>
  <si>
    <t>Droits musicaux</t>
  </si>
  <si>
    <t>Droits divers</t>
  </si>
  <si>
    <t>Traductions et dactylographie</t>
  </si>
  <si>
    <t>Préparation</t>
  </si>
  <si>
    <t>II.</t>
  </si>
  <si>
    <t>Personnel</t>
  </si>
  <si>
    <t>Producteurs</t>
  </si>
  <si>
    <t xml:space="preserve">Réalisateur </t>
  </si>
  <si>
    <t>Bureau de production et équipe de tournage</t>
  </si>
  <si>
    <t>Montage image et son</t>
  </si>
  <si>
    <t>Délégué COVID</t>
  </si>
  <si>
    <t>III.</t>
  </si>
  <si>
    <t>Interprétation</t>
  </si>
  <si>
    <t>Rôles principaux</t>
  </si>
  <si>
    <t>Rôles secondaires</t>
  </si>
  <si>
    <t>Agents artistiques</t>
  </si>
  <si>
    <t>IV.</t>
  </si>
  <si>
    <t>Charges sociales</t>
  </si>
  <si>
    <t>Charges sociales Suisse</t>
  </si>
  <si>
    <t>Charges sociales étranger</t>
  </si>
  <si>
    <t>V.</t>
  </si>
  <si>
    <t>Décors et costumes</t>
  </si>
  <si>
    <t>Locations décors</t>
  </si>
  <si>
    <t>Frais de construction</t>
  </si>
  <si>
    <t>Meubles et accessoires</t>
  </si>
  <si>
    <t>Moyens de transports jouant</t>
  </si>
  <si>
    <t>Effets spéciaux &amp; animaux</t>
  </si>
  <si>
    <t>Costumes</t>
  </si>
  <si>
    <t xml:space="preserve">Maquillage </t>
  </si>
  <si>
    <t>VI.</t>
  </si>
  <si>
    <t>Défraiements, hébergements, voyages, transports, frais de bureau</t>
  </si>
  <si>
    <t>Défraiements</t>
  </si>
  <si>
    <t>Hébergements</t>
  </si>
  <si>
    <t>Voyages</t>
  </si>
  <si>
    <t>Locations véhicules</t>
  </si>
  <si>
    <t>Transport et frais de douane</t>
  </si>
  <si>
    <t>Frais de bureau</t>
  </si>
  <si>
    <t>Régie &amp; divers, matériel de protection</t>
  </si>
  <si>
    <t>VII.</t>
  </si>
  <si>
    <t>Moyens techniques</t>
  </si>
  <si>
    <t xml:space="preserve">Matériel prises de vues </t>
  </si>
  <si>
    <t>Matériel prises de son</t>
  </si>
  <si>
    <t>Matériel éclairage</t>
  </si>
  <si>
    <t>Matériel machinerie</t>
  </si>
  <si>
    <t>Auditorium</t>
  </si>
  <si>
    <t>2e versions linguistique</t>
  </si>
  <si>
    <t>VIII.</t>
  </si>
  <si>
    <t>Pellicules et laboratoires</t>
  </si>
  <si>
    <t>Pellicules</t>
  </si>
  <si>
    <t>Laboratoire (travaux sur pellicule)</t>
  </si>
  <si>
    <t>Laboratoire (travaux vidéo)</t>
  </si>
  <si>
    <t>Génériques et films annonces</t>
  </si>
  <si>
    <t>Laboratoire photo</t>
  </si>
  <si>
    <t>Archivage Cinémathèque</t>
  </si>
  <si>
    <t>IX.</t>
  </si>
  <si>
    <t>Assurances et divers</t>
  </si>
  <si>
    <t>Assurances</t>
  </si>
  <si>
    <t>Publicité</t>
  </si>
  <si>
    <t>Frais d'actes &amp; taxes professionnelles</t>
  </si>
  <si>
    <t>Frais financiers</t>
  </si>
  <si>
    <t>TVA non récupérable</t>
  </si>
  <si>
    <t>Total partiel</t>
  </si>
  <si>
    <t>Frais généraux         7.5%</t>
  </si>
  <si>
    <t xml:space="preserve">Imprévus                  5%  </t>
  </si>
  <si>
    <t>Total (hors TVA)</t>
  </si>
  <si>
    <t>Budget global à l'origine</t>
  </si>
  <si>
    <t>Dépenses budgétées producteur suisse</t>
  </si>
  <si>
    <t>Dans le cas d'une coproduction, seuls les coûts supplémentaires encourus par le coproducteur suisse sont éligibles.</t>
  </si>
  <si>
    <t>Plan de financement réalisation avec financement complémentaire COVID19</t>
  </si>
  <si>
    <t>Total général</t>
  </si>
  <si>
    <t>Total part suisse</t>
  </si>
  <si>
    <t>Eurimages part suisse</t>
  </si>
  <si>
    <t>Mesures compensatoires MEDIA / Creat. Europe</t>
  </si>
  <si>
    <t>Confédération</t>
  </si>
  <si>
    <t>OFC aide au traitement</t>
  </si>
  <si>
    <t>OFC aide à l'écriture</t>
  </si>
  <si>
    <t>OFC aide au développement</t>
  </si>
  <si>
    <t>OFC aide à la réalisation</t>
  </si>
  <si>
    <t>OFC aide à la postproduction</t>
  </si>
  <si>
    <t>OFC Succès Cinéma développement</t>
  </si>
  <si>
    <t>OFC Succès Cinéma producteur/trice</t>
  </si>
  <si>
    <t>OFC Succès Cinéma coproducteur/trice</t>
  </si>
  <si>
    <t>OFC Succès Cinéma auteur/e</t>
  </si>
  <si>
    <t>OFC Succès Cinéma réalisation</t>
  </si>
  <si>
    <t>OFC Succès Cinéma distribution</t>
  </si>
  <si>
    <t>OFC Aide liée au site PICS (part garantie)</t>
  </si>
  <si>
    <t>Régions</t>
  </si>
  <si>
    <t>Pro Cinéma Berne développement de projet</t>
  </si>
  <si>
    <t>Pro Cinéma Berne réalisation</t>
  </si>
  <si>
    <t>Autres cantons</t>
  </si>
  <si>
    <t>Communes</t>
  </si>
  <si>
    <t>Télévision</t>
  </si>
  <si>
    <t>SSR développement de projet</t>
  </si>
  <si>
    <t>SSR développement hors Pacte</t>
  </si>
  <si>
    <t>SSR coproduction Pacte</t>
  </si>
  <si>
    <t>SSR coproduction hors Pacte</t>
  </si>
  <si>
    <t>SSR préachat</t>
  </si>
  <si>
    <t>SSR prestations</t>
  </si>
  <si>
    <t>Succès Passage Antenne coproducteur</t>
  </si>
  <si>
    <t>SSR droits antenne</t>
  </si>
  <si>
    <t>Arte/SSR</t>
  </si>
  <si>
    <t>Autres coproducteurs télévision</t>
  </si>
  <si>
    <t>Droits d'antenne autres télévisions</t>
  </si>
  <si>
    <t>TITRE</t>
  </si>
  <si>
    <t>Exploitation</t>
  </si>
  <si>
    <t>Distributeur national</t>
  </si>
  <si>
    <t>Autres préventes nationales</t>
  </si>
  <si>
    <t>Ventes internationales</t>
  </si>
  <si>
    <t>Distributeur international</t>
  </si>
  <si>
    <t>Autres préventes internationales</t>
  </si>
  <si>
    <t>Coproducteurs nationaux</t>
  </si>
  <si>
    <t>Apport en numéraire coproducteur/trice</t>
  </si>
  <si>
    <t>Prestations coproducteur/trice</t>
  </si>
  <si>
    <t>Participations coproducteur/trice</t>
  </si>
  <si>
    <t>Participations auteur/e</t>
  </si>
  <si>
    <t>Participations réalisation</t>
  </si>
  <si>
    <t>Participations technicien/nes</t>
  </si>
  <si>
    <t>Participations acteurs/actrices</t>
  </si>
  <si>
    <t>Participations industrie</t>
  </si>
  <si>
    <t>Autres coproducteurs nationaux</t>
  </si>
  <si>
    <t>Apport producteur/trice délégué</t>
  </si>
  <si>
    <t>Apport en numéraire producteur/trice</t>
  </si>
  <si>
    <t>Prestations producteur/trice</t>
  </si>
  <si>
    <t>Salaire producteur/trice en participation</t>
  </si>
  <si>
    <t>Frais généraux en participation</t>
  </si>
  <si>
    <t>Apport producteur définition Filmstiftung Zürich</t>
  </si>
  <si>
    <t>Apport producteur définition Cinéforom</t>
  </si>
  <si>
    <t>Autres partenaires</t>
  </si>
  <si>
    <t>Fonds de production télévisuelle</t>
  </si>
  <si>
    <t>Pour-cent culturel Migros</t>
  </si>
  <si>
    <t>Films pour un seul monde</t>
  </si>
  <si>
    <t>Fondations</t>
  </si>
  <si>
    <t>Sponsors</t>
  </si>
  <si>
    <t>Investisseurs</t>
  </si>
  <si>
    <t>Financement du gap crédit bancaire</t>
  </si>
  <si>
    <t>Financement du gap financement privé</t>
  </si>
  <si>
    <t>Statut : 1) financement acquis (veuillez joindre les justificatifs s.v.p.) 2) demande en cours 3) démarches à entreprendre</t>
  </si>
  <si>
    <t>Confirmé (Statut 1)</t>
  </si>
  <si>
    <t>Part étrangère</t>
  </si>
  <si>
    <t>Coproducteur/trice 1</t>
  </si>
  <si>
    <t>PAYS</t>
  </si>
  <si>
    <t>Aide nationale</t>
  </si>
  <si>
    <t>Crédit impôt</t>
  </si>
  <si>
    <t>Aide régionale</t>
  </si>
  <si>
    <t>Distribution nationale</t>
  </si>
  <si>
    <t>Autres coproducteurs</t>
  </si>
  <si>
    <t>Apport coproducteur étranger</t>
  </si>
  <si>
    <t>Coproducteur/trice 2</t>
  </si>
  <si>
    <t>Coproducteur/trice 3</t>
  </si>
  <si>
    <t>Calculation financement complémentaire</t>
  </si>
  <si>
    <t>Calcul automatique</t>
  </si>
  <si>
    <t>Total coût supplémentaire COVID19</t>
  </si>
  <si>
    <t>Demande de financement compl.</t>
  </si>
  <si>
    <t>Part OFC</t>
  </si>
  <si>
    <t>Part Zürcher Filmstiftung</t>
  </si>
  <si>
    <t>Part Cinéforom</t>
  </si>
  <si>
    <t>Part Cantone Ticino</t>
  </si>
  <si>
    <t>Part Berner Filmförderung</t>
  </si>
  <si>
    <t>Part Region Basel</t>
  </si>
  <si>
    <t>Part Kanton Aargau</t>
  </si>
  <si>
    <t>Part Kanton St. Gallen</t>
  </si>
  <si>
    <t>Part Zentralschweiz</t>
  </si>
  <si>
    <t>Part autre cantons</t>
  </si>
  <si>
    <t>Part SSR</t>
  </si>
  <si>
    <t>Part de financement</t>
  </si>
  <si>
    <t>Petits rôles, figuration &amp; divers</t>
  </si>
  <si>
    <t>Colonnes 1+ 2 Indiquer les dépenses initialement budgétées sur la base du dossier d'agrément</t>
  </si>
  <si>
    <t>Décor, costumes, maquillage</t>
  </si>
  <si>
    <t>Prév.dép.totales prod.suisse (décompte intermédiaire / dep. COVID inclus)</t>
  </si>
  <si>
    <t>COVID 19 coûts supplémentaires</t>
  </si>
  <si>
    <t>Total prod.CH (coûts COVID inclus)</t>
  </si>
  <si>
    <t xml:space="preserve"> </t>
  </si>
  <si>
    <t>Part éligible pour remboursement</t>
  </si>
  <si>
    <t>Frais COVID extraordinaires</t>
  </si>
  <si>
    <t>Frais COVID en pourcentage (budget dép. CH)</t>
  </si>
  <si>
    <t>Le poste 897 comprend 80 % des dépenses complémentaires selon le décompte frais COVID</t>
  </si>
  <si>
    <t>Décompte frais COVID (tableau 2 Excel)</t>
  </si>
  <si>
    <t>Les justificatifs pour les dépenses COVID extraordinaires (ou extrait de la comptabilité)</t>
  </si>
  <si>
    <t>Le formulaire doit être soumis à tous les institutions auxquels un financement complémentaire est demandé.</t>
  </si>
  <si>
    <t>L'examen formel est effectué par l'institution la plus impliquée, en règle générale l'OFC.</t>
  </si>
  <si>
    <t>Les institutions impliquées décident ensemble d'un éventuel financement complémentaire.</t>
  </si>
  <si>
    <r>
      <t xml:space="preserve">La demande doit être soumis </t>
    </r>
    <r>
      <rPr>
        <b/>
        <sz val="10"/>
        <rFont val="Arial"/>
        <family val="2"/>
      </rPr>
      <t>au plus tard deux mois après le tournage</t>
    </r>
    <r>
      <rPr>
        <sz val="10"/>
        <rFont val="Arial"/>
        <family val="2"/>
      </rPr>
      <t xml:space="preserve"> (décompte intermédiaire).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</si>
</sst>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%;\-;\-"/>
    <numFmt numFmtId="167" formatCode="0%;0%;0%"/>
  </numFmts>
  <fonts count="15" x14ac:knownFonts="1">
    <font>
      <sz val="10"/>
      <name val="MS Sans Serif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MS Sans Serif"/>
    </font>
    <font>
      <b/>
      <sz val="10"/>
      <name val="MS Sans Serif"/>
    </font>
    <font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DC9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0" xfId="0" applyNumberFormat="1" applyFont="1" applyProtection="1">
      <protection locked="0"/>
    </xf>
    <xf numFmtId="0" fontId="2" fillId="0" borderId="2" xfId="0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5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Protection="1"/>
    <xf numFmtId="0" fontId="6" fillId="0" borderId="3" xfId="0" applyFont="1" applyBorder="1" applyAlignment="1" applyProtection="1">
      <alignment horizontal="left"/>
    </xf>
    <xf numFmtId="0" fontId="7" fillId="0" borderId="3" xfId="0" applyFont="1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7" fillId="0" borderId="8" xfId="0" applyFont="1" applyBorder="1" applyProtection="1"/>
    <xf numFmtId="0" fontId="6" fillId="0" borderId="3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8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left"/>
    </xf>
    <xf numFmtId="0" fontId="10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right"/>
    </xf>
    <xf numFmtId="164" fontId="7" fillId="0" borderId="8" xfId="0" applyNumberFormat="1" applyFont="1" applyBorder="1" applyAlignment="1" applyProtection="1">
      <alignment horizontal="left"/>
    </xf>
    <xf numFmtId="2" fontId="7" fillId="0" borderId="8" xfId="0" applyNumberFormat="1" applyFont="1" applyBorder="1" applyAlignment="1" applyProtection="1">
      <alignment horizontal="left"/>
    </xf>
    <xf numFmtId="164" fontId="7" fillId="0" borderId="8" xfId="0" applyNumberFormat="1" applyFont="1" applyBorder="1" applyProtection="1"/>
    <xf numFmtId="0" fontId="6" fillId="0" borderId="5" xfId="0" applyFont="1" applyBorder="1" applyAlignment="1" applyProtection="1">
      <alignment horizontal="left"/>
    </xf>
    <xf numFmtId="0" fontId="7" fillId="0" borderId="13" xfId="0" applyFont="1" applyBorder="1" applyProtection="1"/>
    <xf numFmtId="0" fontId="7" fillId="0" borderId="1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3" fontId="2" fillId="0" borderId="20" xfId="0" applyNumberFormat="1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14" fontId="7" fillId="3" borderId="5" xfId="0" applyNumberFormat="1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22" xfId="0" applyFont="1" applyFill="1" applyBorder="1" applyAlignment="1" applyProtection="1">
      <alignment horizontal="right"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protection locked="0"/>
    </xf>
    <xf numFmtId="0" fontId="7" fillId="4" borderId="25" xfId="0" applyFont="1" applyFill="1" applyBorder="1" applyAlignment="1" applyProtection="1">
      <protection locked="0"/>
    </xf>
    <xf numFmtId="165" fontId="7" fillId="4" borderId="17" xfId="1" applyNumberFormat="1" applyFont="1" applyFill="1" applyBorder="1" applyAlignment="1" applyProtection="1">
      <alignment vertical="center"/>
    </xf>
    <xf numFmtId="9" fontId="7" fillId="4" borderId="21" xfId="2" applyFont="1" applyFill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/>
      <protection locked="0"/>
    </xf>
    <xf numFmtId="0" fontId="6" fillId="4" borderId="15" xfId="0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6" fillId="4" borderId="25" xfId="0" applyFont="1" applyFill="1" applyBorder="1" applyProtection="1">
      <protection locked="0"/>
    </xf>
    <xf numFmtId="165" fontId="7" fillId="4" borderId="17" xfId="1" applyNumberFormat="1" applyFont="1" applyFill="1" applyBorder="1" applyProtection="1"/>
    <xf numFmtId="9" fontId="7" fillId="4" borderId="21" xfId="2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  <protection locked="0"/>
    </xf>
    <xf numFmtId="0" fontId="9" fillId="5" borderId="26" xfId="0" applyFont="1" applyFill="1" applyBorder="1" applyProtection="1">
      <protection locked="0"/>
    </xf>
    <xf numFmtId="0" fontId="7" fillId="5" borderId="27" xfId="0" applyFont="1" applyFill="1" applyBorder="1" applyProtection="1">
      <protection locked="0"/>
    </xf>
    <xf numFmtId="0" fontId="7" fillId="5" borderId="28" xfId="0" applyFont="1" applyFill="1" applyBorder="1" applyProtection="1">
      <protection locked="0"/>
    </xf>
    <xf numFmtId="165" fontId="7" fillId="5" borderId="29" xfId="1" applyNumberFormat="1" applyFont="1" applyFill="1" applyBorder="1" applyProtection="1"/>
    <xf numFmtId="9" fontId="7" fillId="5" borderId="29" xfId="2" applyFont="1" applyFill="1" applyBorder="1" applyAlignment="1" applyProtection="1">
      <alignment horizontal="right"/>
    </xf>
    <xf numFmtId="0" fontId="9" fillId="0" borderId="30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31" xfId="0" applyFont="1" applyFill="1" applyBorder="1" applyProtection="1">
      <protection locked="0"/>
    </xf>
    <xf numFmtId="165" fontId="7" fillId="6" borderId="31" xfId="1" applyNumberFormat="1" applyFont="1" applyFill="1" applyBorder="1" applyProtection="1">
      <protection locked="0"/>
    </xf>
    <xf numFmtId="166" fontId="7" fillId="2" borderId="31" xfId="2" applyNumberFormat="1" applyFont="1" applyFill="1" applyBorder="1" applyAlignment="1" applyProtection="1">
      <alignment horizontal="right"/>
    </xf>
    <xf numFmtId="0" fontId="7" fillId="6" borderId="9" xfId="0" applyFont="1" applyFill="1" applyBorder="1" applyAlignment="1" applyProtection="1">
      <alignment horizontal="center"/>
      <protection locked="0"/>
    </xf>
    <xf numFmtId="0" fontId="9" fillId="0" borderId="32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6" borderId="11" xfId="0" applyFont="1" applyFill="1" applyBorder="1" applyProtection="1">
      <protection locked="0"/>
    </xf>
    <xf numFmtId="0" fontId="7" fillId="6" borderId="34" xfId="0" applyFont="1" applyFill="1" applyBorder="1" applyProtection="1">
      <protection locked="0"/>
    </xf>
    <xf numFmtId="165" fontId="7" fillId="6" borderId="34" xfId="1" applyNumberFormat="1" applyFont="1" applyFill="1" applyBorder="1" applyProtection="1">
      <protection locked="0"/>
    </xf>
    <xf numFmtId="166" fontId="7" fillId="2" borderId="34" xfId="2" applyNumberFormat="1" applyFont="1" applyFill="1" applyBorder="1" applyAlignment="1" applyProtection="1">
      <alignment horizontal="right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Protection="1">
      <protection locked="0"/>
    </xf>
    <xf numFmtId="0" fontId="7" fillId="6" borderId="31" xfId="0" applyFont="1" applyFill="1" applyBorder="1" applyProtection="1">
      <protection locked="0"/>
    </xf>
    <xf numFmtId="0" fontId="9" fillId="0" borderId="14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166" fontId="7" fillId="2" borderId="7" xfId="2" applyNumberFormat="1" applyFont="1" applyFill="1" applyBorder="1" applyAlignment="1" applyProtection="1">
      <alignment horizontal="right"/>
    </xf>
    <xf numFmtId="0" fontId="9" fillId="0" borderId="23" xfId="0" applyFont="1" applyBorder="1" applyProtection="1">
      <protection locked="0"/>
    </xf>
    <xf numFmtId="166" fontId="7" fillId="2" borderId="11" xfId="2" applyNumberFormat="1" applyFont="1" applyFill="1" applyBorder="1" applyAlignment="1" applyProtection="1">
      <alignment horizontal="right"/>
    </xf>
    <xf numFmtId="0" fontId="7" fillId="6" borderId="12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Protection="1">
      <protection locked="0"/>
    </xf>
    <xf numFmtId="14" fontId="9" fillId="0" borderId="0" xfId="0" applyNumberFormat="1" applyFont="1" applyAlignment="1" applyProtection="1">
      <alignment horizontal="left"/>
    </xf>
    <xf numFmtId="14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9" fontId="7" fillId="0" borderId="0" xfId="2" applyFont="1" applyBorder="1" applyAlignment="1" applyProtection="1">
      <alignment horizontal="right"/>
    </xf>
    <xf numFmtId="0" fontId="7" fillId="5" borderId="36" xfId="0" applyFont="1" applyFill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6" borderId="12" xfId="0" applyFont="1" applyFill="1" applyBorder="1" applyProtection="1">
      <protection locked="0"/>
    </xf>
    <xf numFmtId="0" fontId="7" fillId="6" borderId="37" xfId="0" applyFont="1" applyFill="1" applyBorder="1" applyProtection="1">
      <protection locked="0"/>
    </xf>
    <xf numFmtId="165" fontId="7" fillId="6" borderId="37" xfId="1" applyNumberFormat="1" applyFont="1" applyFill="1" applyBorder="1" applyProtection="1">
      <protection locked="0"/>
    </xf>
    <xf numFmtId="0" fontId="7" fillId="0" borderId="34" xfId="0" applyFont="1" applyBorder="1" applyProtection="1">
      <protection locked="0"/>
    </xf>
    <xf numFmtId="0" fontId="9" fillId="5" borderId="38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7" fillId="6" borderId="19" xfId="0" applyFont="1" applyFill="1" applyBorder="1" applyAlignment="1" applyProtection="1">
      <alignment horizontal="center"/>
      <protection locked="0"/>
    </xf>
    <xf numFmtId="0" fontId="9" fillId="7" borderId="39" xfId="0" applyFont="1" applyFill="1" applyBorder="1" applyProtection="1">
      <protection locked="0"/>
    </xf>
    <xf numFmtId="0" fontId="10" fillId="7" borderId="40" xfId="0" applyFont="1" applyFill="1" applyBorder="1" applyProtection="1">
      <protection locked="0"/>
    </xf>
    <xf numFmtId="0" fontId="10" fillId="7" borderId="9" xfId="0" applyFont="1" applyFill="1" applyBorder="1" applyProtection="1">
      <protection locked="0"/>
    </xf>
    <xf numFmtId="165" fontId="10" fillId="7" borderId="40" xfId="1" applyNumberFormat="1" applyFont="1" applyFill="1" applyBorder="1" applyProtection="1"/>
    <xf numFmtId="9" fontId="10" fillId="7" borderId="40" xfId="2" applyFont="1" applyFill="1" applyBorder="1" applyAlignment="1" applyProtection="1">
      <alignment horizontal="right"/>
    </xf>
    <xf numFmtId="0" fontId="9" fillId="7" borderId="23" xfId="0" applyFont="1" applyFill="1" applyBorder="1" applyProtection="1">
      <protection locked="0"/>
    </xf>
    <xf numFmtId="0" fontId="10" fillId="7" borderId="24" xfId="0" applyFont="1" applyFill="1" applyBorder="1" applyProtection="1">
      <protection locked="0"/>
    </xf>
    <xf numFmtId="0" fontId="10" fillId="7" borderId="35" xfId="0" applyFont="1" applyFill="1" applyBorder="1" applyProtection="1">
      <protection locked="0"/>
    </xf>
    <xf numFmtId="165" fontId="10" fillId="7" borderId="24" xfId="1" applyNumberFormat="1" applyFont="1" applyFill="1" applyBorder="1" applyProtection="1"/>
    <xf numFmtId="9" fontId="10" fillId="7" borderId="24" xfId="2" applyFont="1" applyFill="1" applyBorder="1" applyAlignment="1" applyProtection="1">
      <alignment horizontal="right"/>
    </xf>
    <xf numFmtId="0" fontId="7" fillId="6" borderId="41" xfId="0" applyFont="1" applyFill="1" applyBorder="1" applyAlignment="1" applyProtection="1">
      <alignment horizontal="center"/>
      <protection locked="0"/>
    </xf>
    <xf numFmtId="0" fontId="9" fillId="7" borderId="5" xfId="0" applyFont="1" applyFill="1" applyBorder="1" applyProtection="1">
      <protection locked="0"/>
    </xf>
    <xf numFmtId="0" fontId="10" fillId="7" borderId="22" xfId="0" applyFont="1" applyFill="1" applyBorder="1" applyProtection="1">
      <protection locked="0"/>
    </xf>
    <xf numFmtId="0" fontId="10" fillId="7" borderId="4" xfId="0" applyFont="1" applyFill="1" applyBorder="1" applyProtection="1">
      <protection locked="0"/>
    </xf>
    <xf numFmtId="165" fontId="10" fillId="7" borderId="22" xfId="1" applyNumberFormat="1" applyFont="1" applyFill="1" applyBorder="1" applyProtection="1"/>
    <xf numFmtId="9" fontId="10" fillId="7" borderId="22" xfId="2" applyFont="1" applyFill="1" applyBorder="1" applyAlignment="1" applyProtection="1">
      <alignment horizontal="right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1" fillId="4" borderId="15" xfId="0" applyFont="1" applyFill="1" applyBorder="1" applyProtection="1">
      <protection locked="0"/>
    </xf>
    <xf numFmtId="0" fontId="6" fillId="3" borderId="25" xfId="0" applyFont="1" applyFill="1" applyBorder="1" applyProtection="1">
      <protection locked="0"/>
    </xf>
    <xf numFmtId="165" fontId="7" fillId="4" borderId="25" xfId="1" applyNumberFormat="1" applyFont="1" applyFill="1" applyBorder="1" applyProtection="1"/>
    <xf numFmtId="9" fontId="7" fillId="4" borderId="42" xfId="2" applyFont="1" applyFill="1" applyBorder="1" applyAlignment="1" applyProtection="1">
      <alignment horizontal="right"/>
    </xf>
    <xf numFmtId="0" fontId="7" fillId="6" borderId="6" xfId="0" applyFont="1" applyFill="1" applyBorder="1" applyAlignment="1" applyProtection="1">
      <alignment horizontal="center"/>
      <protection locked="0"/>
    </xf>
    <xf numFmtId="165" fontId="7" fillId="6" borderId="7" xfId="1" applyNumberFormat="1" applyFont="1" applyFill="1" applyBorder="1" applyProtection="1">
      <protection locked="0"/>
    </xf>
    <xf numFmtId="165" fontId="7" fillId="0" borderId="0" xfId="1" applyNumberFormat="1" applyFont="1" applyProtection="1">
      <protection locked="0"/>
    </xf>
    <xf numFmtId="165" fontId="7" fillId="0" borderId="0" xfId="1" applyNumberFormat="1" applyFont="1" applyAlignment="1" applyProtection="1">
      <alignment horizontal="right"/>
    </xf>
    <xf numFmtId="0" fontId="6" fillId="3" borderId="17" xfId="0" applyFont="1" applyFill="1" applyBorder="1" applyProtection="1">
      <protection locked="0"/>
    </xf>
    <xf numFmtId="166" fontId="7" fillId="2" borderId="37" xfId="2" applyNumberFormat="1" applyFont="1" applyFill="1" applyBorder="1" applyAlignment="1" applyProtection="1">
      <alignment horizontal="right"/>
    </xf>
    <xf numFmtId="165" fontId="7" fillId="0" borderId="0" xfId="1" applyNumberFormat="1" applyFont="1" applyBorder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5" fontId="7" fillId="5" borderId="29" xfId="1" applyNumberFormat="1" applyFont="1" applyFill="1" applyBorder="1" applyProtection="1">
      <protection locked="0"/>
    </xf>
    <xf numFmtId="0" fontId="3" fillId="8" borderId="0" xfId="0" applyFont="1" applyFill="1" applyBorder="1" applyProtection="1"/>
    <xf numFmtId="0" fontId="2" fillId="8" borderId="0" xfId="0" applyFont="1" applyFill="1" applyProtection="1">
      <protection locked="0"/>
    </xf>
    <xf numFmtId="3" fontId="2" fillId="8" borderId="0" xfId="0" applyNumberFormat="1" applyFont="1" applyFill="1" applyProtection="1">
      <protection locked="0"/>
    </xf>
    <xf numFmtId="0" fontId="0" fillId="8" borderId="0" xfId="0" applyFill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42" xfId="0" applyFont="1" applyFill="1" applyBorder="1"/>
    <xf numFmtId="0" fontId="4" fillId="8" borderId="0" xfId="0" applyFont="1" applyFill="1" applyProtection="1">
      <protection locked="0"/>
    </xf>
    <xf numFmtId="0" fontId="0" fillId="8" borderId="0" xfId="0" applyFill="1" applyBorder="1"/>
    <xf numFmtId="0" fontId="2" fillId="8" borderId="0" xfId="0" applyFont="1" applyFill="1" applyBorder="1" applyProtection="1">
      <protection locked="0"/>
    </xf>
    <xf numFmtId="0" fontId="2" fillId="8" borderId="0" xfId="0" applyFont="1" applyFill="1" applyBorder="1"/>
    <xf numFmtId="3" fontId="7" fillId="8" borderId="0" xfId="0" applyNumberFormat="1" applyFont="1" applyFill="1" applyProtection="1">
      <protection locked="0"/>
    </xf>
    <xf numFmtId="3" fontId="2" fillId="8" borderId="20" xfId="0" applyNumberFormat="1" applyFont="1" applyFill="1" applyBorder="1" applyProtection="1">
      <protection locked="0"/>
    </xf>
    <xf numFmtId="0" fontId="7" fillId="8" borderId="0" xfId="0" applyFont="1" applyFill="1" applyProtection="1"/>
    <xf numFmtId="0" fontId="13" fillId="8" borderId="0" xfId="0" applyFont="1" applyFill="1"/>
    <xf numFmtId="3" fontId="4" fillId="8" borderId="20" xfId="0" applyNumberFormat="1" applyFont="1" applyFill="1" applyBorder="1" applyProtection="1">
      <protection locked="0"/>
    </xf>
    <xf numFmtId="165" fontId="2" fillId="8" borderId="43" xfId="1" applyNumberFormat="1" applyFont="1" applyFill="1" applyBorder="1"/>
    <xf numFmtId="165" fontId="7" fillId="8" borderId="0" xfId="1" applyNumberFormat="1" applyFont="1" applyFill="1"/>
    <xf numFmtId="9" fontId="7" fillId="8" borderId="0" xfId="2" applyFont="1" applyFill="1" applyAlignment="1">
      <alignment horizontal="left"/>
    </xf>
    <xf numFmtId="165" fontId="2" fillId="8" borderId="44" xfId="1" applyNumberFormat="1" applyFont="1" applyFill="1" applyBorder="1"/>
    <xf numFmtId="165" fontId="2" fillId="8" borderId="45" xfId="1" applyNumberFormat="1" applyFont="1" applyFill="1" applyBorder="1"/>
    <xf numFmtId="165" fontId="7" fillId="8" borderId="0" xfId="0" applyNumberFormat="1" applyFont="1" applyFill="1"/>
    <xf numFmtId="3" fontId="14" fillId="8" borderId="0" xfId="0" applyNumberFormat="1" applyFont="1" applyFill="1" applyProtection="1">
      <protection locked="0"/>
    </xf>
    <xf numFmtId="0" fontId="0" fillId="8" borderId="0" xfId="0" applyFont="1" applyFill="1"/>
    <xf numFmtId="0" fontId="2" fillId="8" borderId="0" xfId="0" applyFont="1" applyFill="1" applyBorder="1" applyAlignment="1" applyProtection="1">
      <alignment horizontal="center"/>
      <protection locked="0"/>
    </xf>
    <xf numFmtId="0" fontId="3" fillId="8" borderId="0" xfId="0" applyFont="1" applyFill="1" applyBorder="1" applyProtection="1">
      <protection locked="0"/>
    </xf>
    <xf numFmtId="0" fontId="3" fillId="8" borderId="0" xfId="0" applyFont="1" applyFill="1" applyBorder="1" applyAlignment="1" applyProtection="1">
      <alignment horizontal="right"/>
      <protection locked="0"/>
    </xf>
    <xf numFmtId="0" fontId="7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7" fillId="8" borderId="0" xfId="0" applyFont="1" applyFill="1" applyBorder="1" applyAlignment="1" applyProtection="1">
      <alignment horizontal="right" vertical="center"/>
      <protection locked="0"/>
    </xf>
    <xf numFmtId="0" fontId="7" fillId="8" borderId="0" xfId="0" applyFont="1" applyFill="1" applyBorder="1" applyAlignment="1" applyProtection="1">
      <alignment horizontal="center" vertical="center"/>
      <protection locked="0"/>
    </xf>
    <xf numFmtId="1" fontId="7" fillId="8" borderId="0" xfId="0" applyNumberFormat="1" applyFont="1" applyFill="1" applyBorder="1" applyAlignment="1" applyProtection="1">
      <alignment horizontal="left"/>
    </xf>
    <xf numFmtId="164" fontId="7" fillId="8" borderId="0" xfId="0" applyNumberFormat="1" applyFont="1" applyFill="1" applyBorder="1" applyAlignment="1" applyProtection="1">
      <alignment horizontal="left"/>
    </xf>
    <xf numFmtId="0" fontId="7" fillId="8" borderId="8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/>
    </xf>
    <xf numFmtId="0" fontId="7" fillId="8" borderId="8" xfId="0" applyFont="1" applyFill="1" applyBorder="1" applyProtection="1"/>
    <xf numFmtId="0" fontId="7" fillId="8" borderId="4" xfId="0" applyFont="1" applyFill="1" applyBorder="1" applyAlignment="1" applyProtection="1">
      <alignment horizontal="center" vertical="center" wrapText="1"/>
    </xf>
    <xf numFmtId="0" fontId="6" fillId="8" borderId="35" xfId="0" applyFont="1" applyFill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165" fontId="6" fillId="0" borderId="4" xfId="1" applyNumberFormat="1" applyFont="1" applyBorder="1" applyProtection="1"/>
    <xf numFmtId="167" fontId="7" fillId="8" borderId="7" xfId="2" applyNumberFormat="1" applyFont="1" applyFill="1" applyBorder="1" applyProtection="1"/>
    <xf numFmtId="165" fontId="7" fillId="0" borderId="7" xfId="1" applyNumberFormat="1" applyFont="1" applyBorder="1" applyProtection="1"/>
    <xf numFmtId="165" fontId="7" fillId="0" borderId="6" xfId="1" applyNumberFormat="1" applyFont="1" applyBorder="1" applyProtection="1"/>
    <xf numFmtId="165" fontId="6" fillId="8" borderId="4" xfId="1" applyNumberFormat="1" applyFont="1" applyFill="1" applyBorder="1" applyProtection="1"/>
    <xf numFmtId="165" fontId="11" fillId="8" borderId="4" xfId="1" applyNumberFormat="1" applyFont="1" applyFill="1" applyBorder="1" applyAlignment="1" applyProtection="1">
      <alignment horizontal="center"/>
    </xf>
    <xf numFmtId="165" fontId="11" fillId="0" borderId="4" xfId="1" applyNumberFormat="1" applyFont="1" applyBorder="1" applyAlignment="1" applyProtection="1">
      <alignment horizontal="center"/>
    </xf>
    <xf numFmtId="165" fontId="6" fillId="8" borderId="18" xfId="1" applyNumberFormat="1" applyFont="1" applyFill="1" applyBorder="1" applyProtection="1"/>
    <xf numFmtId="165" fontId="7" fillId="0" borderId="18" xfId="1" applyNumberFormat="1" applyFont="1" applyBorder="1" applyProtection="1"/>
    <xf numFmtId="0" fontId="0" fillId="2" borderId="20" xfId="0" applyFill="1" applyBorder="1" applyProtection="1">
      <protection locked="0"/>
    </xf>
    <xf numFmtId="165" fontId="7" fillId="8" borderId="7" xfId="1" applyNumberFormat="1" applyFont="1" applyFill="1" applyBorder="1" applyProtection="1">
      <protection locked="0"/>
    </xf>
    <xf numFmtId="3" fontId="7" fillId="7" borderId="4" xfId="0" applyNumberFormat="1" applyFont="1" applyFill="1" applyBorder="1" applyAlignment="1" applyProtection="1">
      <alignment horizontal="center" vertical="center" wrapText="1"/>
    </xf>
    <xf numFmtId="165" fontId="6" fillId="7" borderId="4" xfId="1" applyNumberFormat="1" applyFont="1" applyFill="1" applyBorder="1" applyProtection="1"/>
    <xf numFmtId="165" fontId="7" fillId="7" borderId="6" xfId="1" applyNumberFormat="1" applyFont="1" applyFill="1" applyBorder="1" applyProtection="1"/>
    <xf numFmtId="165" fontId="7" fillId="7" borderId="7" xfId="1" applyNumberFormat="1" applyFont="1" applyFill="1" applyBorder="1" applyProtection="1">
      <protection locked="0"/>
    </xf>
    <xf numFmtId="165" fontId="11" fillId="7" borderId="4" xfId="1" applyNumberFormat="1" applyFont="1" applyFill="1" applyBorder="1" applyAlignment="1" applyProtection="1">
      <alignment horizontal="center"/>
    </xf>
    <xf numFmtId="165" fontId="7" fillId="7" borderId="4" xfId="1" applyNumberFormat="1" applyFont="1" applyFill="1" applyBorder="1" applyAlignment="1" applyProtection="1">
      <alignment horizontal="center" vertical="center" wrapText="1"/>
    </xf>
    <xf numFmtId="165" fontId="7" fillId="7" borderId="11" xfId="1" applyNumberFormat="1" applyFont="1" applyFill="1" applyBorder="1" applyProtection="1"/>
    <xf numFmtId="165" fontId="7" fillId="7" borderId="18" xfId="1" applyNumberFormat="1" applyFont="1" applyFill="1" applyBorder="1" applyProtection="1"/>
    <xf numFmtId="165" fontId="7" fillId="7" borderId="12" xfId="1" applyNumberFormat="1" applyFont="1" applyFill="1" applyBorder="1" applyProtection="1"/>
    <xf numFmtId="165" fontId="7" fillId="7" borderId="6" xfId="1" applyNumberFormat="1" applyFont="1" applyFill="1" applyBorder="1" applyProtection="1">
      <protection locked="0"/>
    </xf>
    <xf numFmtId="0" fontId="2" fillId="7" borderId="1" xfId="0" applyFont="1" applyFill="1" applyBorder="1" applyAlignment="1" applyProtection="1"/>
    <xf numFmtId="0" fontId="2" fillId="7" borderId="2" xfId="0" applyFont="1" applyFill="1" applyBorder="1" applyProtection="1"/>
    <xf numFmtId="0" fontId="11" fillId="8" borderId="0" xfId="0" applyFont="1" applyFill="1" applyBorder="1" applyAlignment="1" applyProtection="1">
      <alignment vertical="center"/>
      <protection locked="0"/>
    </xf>
    <xf numFmtId="49" fontId="7" fillId="3" borderId="4" xfId="0" applyNumberFormat="1" applyFont="1" applyFill="1" applyBorder="1" applyAlignment="1" applyProtection="1">
      <alignment horizontal="left" vertical="center"/>
      <protection locked="0"/>
    </xf>
    <xf numFmtId="165" fontId="7" fillId="9" borderId="7" xfId="1" applyNumberFormat="1" applyFont="1" applyFill="1" applyBorder="1" applyProtection="1"/>
    <xf numFmtId="3" fontId="6" fillId="7" borderId="35" xfId="0" applyNumberFormat="1" applyFont="1" applyFill="1" applyBorder="1" applyAlignment="1" applyProtection="1">
      <alignment horizontal="center"/>
    </xf>
    <xf numFmtId="3" fontId="2" fillId="0" borderId="51" xfId="0" applyNumberFormat="1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7" fillId="0" borderId="51" xfId="0" applyFont="1" applyBorder="1" applyProtection="1">
      <protection locked="0"/>
    </xf>
    <xf numFmtId="3" fontId="2" fillId="0" borderId="0" xfId="0" applyNumberFormat="1" applyFont="1" applyFill="1" applyBorder="1" applyProtection="1"/>
    <xf numFmtId="3" fontId="6" fillId="0" borderId="0" xfId="0" applyNumberFormat="1" applyFont="1" applyFill="1" applyBorder="1" applyProtection="1"/>
    <xf numFmtId="0" fontId="2" fillId="0" borderId="0" xfId="0" applyFont="1" applyFill="1" applyBorder="1" applyProtection="1">
      <protection locked="0"/>
    </xf>
    <xf numFmtId="3" fontId="14" fillId="0" borderId="0" xfId="0" applyNumberFormat="1" applyFont="1" applyFill="1" applyBorder="1" applyProtection="1"/>
    <xf numFmtId="0" fontId="6" fillId="8" borderId="4" xfId="0" applyFont="1" applyFill="1" applyBorder="1" applyAlignment="1" applyProtection="1">
      <alignment horizontal="center" vertical="center" wrapText="1"/>
    </xf>
    <xf numFmtId="165" fontId="6" fillId="8" borderId="7" xfId="1" applyNumberFormat="1" applyFont="1" applyFill="1" applyBorder="1" applyProtection="1">
      <protection locked="0"/>
    </xf>
    <xf numFmtId="165" fontId="6" fillId="8" borderId="6" xfId="1" applyNumberFormat="1" applyFont="1" applyFill="1" applyBorder="1" applyProtection="1">
      <protection locked="0"/>
    </xf>
    <xf numFmtId="0" fontId="6" fillId="8" borderId="4" xfId="0" applyFont="1" applyFill="1" applyBorder="1" applyAlignment="1" applyProtection="1">
      <alignment horizontal="center"/>
    </xf>
    <xf numFmtId="165" fontId="6" fillId="8" borderId="6" xfId="1" applyNumberFormat="1" applyFont="1" applyFill="1" applyBorder="1" applyProtection="1"/>
    <xf numFmtId="0" fontId="6" fillId="0" borderId="48" xfId="0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0" fontId="7" fillId="0" borderId="49" xfId="0" applyFont="1" applyBorder="1" applyAlignment="1" applyProtection="1">
      <alignment vertical="center"/>
    </xf>
    <xf numFmtId="165" fontId="6" fillId="7" borderId="52" xfId="1" applyNumberFormat="1" applyFont="1" applyFill="1" applyBorder="1" applyAlignment="1" applyProtection="1">
      <alignment vertical="center"/>
    </xf>
    <xf numFmtId="165" fontId="6" fillId="8" borderId="52" xfId="1" applyNumberFormat="1" applyFont="1" applyFill="1" applyBorder="1" applyAlignment="1" applyProtection="1">
      <alignment vertical="center"/>
    </xf>
    <xf numFmtId="165" fontId="6" fillId="0" borderId="52" xfId="1" applyNumberFormat="1" applyFont="1" applyBorder="1" applyAlignment="1" applyProtection="1">
      <alignment vertical="center"/>
    </xf>
    <xf numFmtId="0" fontId="7" fillId="0" borderId="49" xfId="0" applyFont="1" applyBorder="1" applyProtection="1">
      <protection locked="0"/>
    </xf>
    <xf numFmtId="165" fontId="7" fillId="7" borderId="52" xfId="1" applyNumberFormat="1" applyFont="1" applyFill="1" applyBorder="1" applyProtection="1">
      <protection locked="0"/>
    </xf>
    <xf numFmtId="165" fontId="6" fillId="8" borderId="52" xfId="1" applyNumberFormat="1" applyFont="1" applyFill="1" applyBorder="1" applyProtection="1">
      <protection locked="0"/>
    </xf>
    <xf numFmtId="165" fontId="7" fillId="0" borderId="53" xfId="1" applyNumberFormat="1" applyFont="1" applyBorder="1" applyProtection="1"/>
    <xf numFmtId="0" fontId="2" fillId="0" borderId="0" xfId="0" applyFont="1" applyFill="1" applyProtection="1">
      <protection locked="0"/>
    </xf>
    <xf numFmtId="0" fontId="0" fillId="0" borderId="0" xfId="0" applyFill="1"/>
    <xf numFmtId="0" fontId="7" fillId="8" borderId="33" xfId="0" applyFont="1" applyFill="1" applyBorder="1" applyAlignment="1" applyProtection="1">
      <alignment wrapText="1"/>
      <protection locked="0"/>
    </xf>
    <xf numFmtId="0" fontId="9" fillId="8" borderId="23" xfId="0" applyFont="1" applyFill="1" applyBorder="1" applyAlignment="1" applyProtection="1">
      <alignment vertical="center"/>
      <protection locked="0"/>
    </xf>
    <xf numFmtId="165" fontId="6" fillId="8" borderId="11" xfId="1" applyNumberFormat="1" applyFont="1" applyFill="1" applyBorder="1" applyProtection="1">
      <protection locked="0"/>
    </xf>
    <xf numFmtId="165" fontId="7" fillId="0" borderId="11" xfId="1" applyNumberFormat="1" applyFont="1" applyBorder="1" applyProtection="1"/>
    <xf numFmtId="167" fontId="6" fillId="8" borderId="4" xfId="2" applyNumberFormat="1" applyFont="1" applyFill="1" applyBorder="1" applyProtection="1"/>
    <xf numFmtId="165" fontId="7" fillId="10" borderId="19" xfId="1" applyNumberFormat="1" applyFont="1" applyFill="1" applyBorder="1" applyProtection="1"/>
    <xf numFmtId="165" fontId="6" fillId="9" borderId="7" xfId="1" applyNumberFormat="1" applyFont="1" applyFill="1" applyBorder="1" applyProtection="1">
      <protection locked="0"/>
    </xf>
    <xf numFmtId="165" fontId="11" fillId="7" borderId="4" xfId="1" applyNumberFormat="1" applyFont="1" applyFill="1" applyBorder="1" applyAlignment="1" applyProtection="1">
      <alignment horizontal="center" vertical="center"/>
    </xf>
    <xf numFmtId="165" fontId="11" fillId="8" borderId="4" xfId="1" applyNumberFormat="1" applyFont="1" applyFill="1" applyBorder="1" applyAlignment="1" applyProtection="1">
      <alignment horizontal="center" vertical="center"/>
    </xf>
    <xf numFmtId="165" fontId="11" fillId="0" borderId="4" xfId="1" applyNumberFormat="1" applyFont="1" applyBorder="1" applyAlignment="1" applyProtection="1">
      <alignment horizontal="center" vertical="center"/>
    </xf>
    <xf numFmtId="0" fontId="2" fillId="10" borderId="0" xfId="0" applyFont="1" applyFill="1" applyProtection="1">
      <protection locked="0"/>
    </xf>
    <xf numFmtId="165" fontId="6" fillId="2" borderId="4" xfId="1" applyNumberFormat="1" applyFont="1" applyFill="1" applyBorder="1" applyProtection="1"/>
    <xf numFmtId="3" fontId="11" fillId="0" borderId="0" xfId="0" applyNumberFormat="1" applyFont="1" applyFill="1" applyBorder="1" applyAlignment="1" applyProtection="1">
      <alignment horizontal="right"/>
    </xf>
    <xf numFmtId="3" fontId="11" fillId="0" borderId="20" xfId="0" applyNumberFormat="1" applyFont="1" applyFill="1" applyBorder="1" applyProtection="1"/>
    <xf numFmtId="0" fontId="0" fillId="8" borderId="0" xfId="0" applyFont="1" applyFill="1" applyBorder="1"/>
    <xf numFmtId="3" fontId="2" fillId="8" borderId="0" xfId="0" applyNumberFormat="1" applyFont="1" applyFill="1" applyBorder="1" applyProtection="1">
      <protection locked="0"/>
    </xf>
    <xf numFmtId="0" fontId="7" fillId="8" borderId="0" xfId="0" applyFont="1" applyFill="1" applyBorder="1" applyProtection="1"/>
    <xf numFmtId="9" fontId="2" fillId="8" borderId="0" xfId="0" applyNumberFormat="1" applyFont="1" applyFill="1" applyProtection="1">
      <protection locked="0"/>
    </xf>
    <xf numFmtId="3" fontId="2" fillId="8" borderId="20" xfId="0" applyNumberFormat="1" applyFont="1" applyFill="1" applyBorder="1" applyAlignment="1" applyProtection="1">
      <alignment vertical="center"/>
    </xf>
    <xf numFmtId="9" fontId="7" fillId="8" borderId="11" xfId="0" applyNumberFormat="1" applyFont="1" applyFill="1" applyBorder="1" applyProtection="1">
      <protection locked="0"/>
    </xf>
    <xf numFmtId="167" fontId="6" fillId="8" borderId="17" xfId="2" applyNumberFormat="1" applyFont="1" applyFill="1" applyBorder="1" applyAlignment="1" applyProtection="1">
      <alignment vertical="center"/>
    </xf>
    <xf numFmtId="165" fontId="7" fillId="9" borderId="14" xfId="1" applyNumberFormat="1" applyFont="1" applyFill="1" applyBorder="1" applyProtection="1"/>
    <xf numFmtId="165" fontId="7" fillId="0" borderId="31" xfId="1" applyNumberFormat="1" applyFont="1" applyBorder="1" applyProtection="1"/>
    <xf numFmtId="165" fontId="6" fillId="8" borderId="14" xfId="1" applyNumberFormat="1" applyFont="1" applyFill="1" applyBorder="1" applyProtection="1"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14" fontId="2" fillId="2" borderId="15" xfId="0" applyNumberFormat="1" applyFont="1" applyFill="1" applyBorder="1" applyAlignment="1" applyProtection="1">
      <alignment horizontal="left"/>
      <protection locked="0"/>
    </xf>
    <xf numFmtId="14" fontId="2" fillId="2" borderId="42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</cellXfs>
  <cellStyles count="5">
    <cellStyle name="Komma" xfId="1" builtinId="3"/>
    <cellStyle name="Prozent" xfId="2" builtinId="5"/>
    <cellStyle name="Prozent 2" xfId="4" xr:uid="{00000000-0005-0000-0000-000002000000}"/>
    <cellStyle name="Standard" xfId="0" builtinId="0"/>
    <cellStyle name="Standard 2" xfId="3" xr:uid="{00000000-0005-0000-0000-000004000000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zoomScale="120" zoomScaleNormal="120" workbookViewId="0">
      <selection activeCell="B8" sqref="B8"/>
    </sheetView>
  </sheetViews>
  <sheetFormatPr baseColWidth="10" defaultRowHeight="13" x14ac:dyDescent="0.3"/>
  <cols>
    <col min="1" max="1" width="1.54296875" customWidth="1"/>
    <col min="2" max="3" width="3.54296875" customWidth="1"/>
    <col min="11" max="11" width="2.453125" customWidth="1"/>
  </cols>
  <sheetData>
    <row r="1" spans="1:11" ht="18" x14ac:dyDescent="0.4">
      <c r="A1" s="147"/>
      <c r="B1" s="144" t="s">
        <v>64</v>
      </c>
      <c r="C1" s="144"/>
      <c r="D1" s="145"/>
      <c r="E1" s="145"/>
      <c r="F1" s="145"/>
      <c r="G1" s="146"/>
      <c r="H1" s="146"/>
      <c r="I1" s="146"/>
      <c r="J1" s="146"/>
      <c r="K1" s="147"/>
    </row>
    <row r="2" spans="1:11" x14ac:dyDescent="0.3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x14ac:dyDescent="0.3">
      <c r="A3" s="147"/>
      <c r="B3" s="145" t="s">
        <v>259</v>
      </c>
      <c r="C3" s="145"/>
      <c r="D3" s="167"/>
      <c r="E3" s="167"/>
      <c r="F3" s="167"/>
      <c r="G3" s="167"/>
      <c r="H3" s="167"/>
      <c r="I3" s="167"/>
      <c r="J3" s="167"/>
      <c r="K3" s="147"/>
    </row>
    <row r="4" spans="1:11" x14ac:dyDescent="0.3">
      <c r="A4" s="147"/>
      <c r="B4" s="145" t="s">
        <v>260</v>
      </c>
      <c r="C4" s="145"/>
      <c r="D4" s="167"/>
      <c r="E4" s="167"/>
      <c r="F4" s="167"/>
      <c r="G4" s="167"/>
      <c r="H4" s="167"/>
      <c r="I4" s="167"/>
      <c r="J4" s="167"/>
      <c r="K4" s="147"/>
    </row>
    <row r="5" spans="1:11" x14ac:dyDescent="0.3">
      <c r="A5" s="147"/>
      <c r="B5" s="145" t="s">
        <v>261</v>
      </c>
      <c r="C5" s="145"/>
      <c r="D5" s="167"/>
      <c r="E5" s="167"/>
      <c r="F5" s="167"/>
      <c r="G5" s="167"/>
      <c r="H5" s="167"/>
      <c r="I5" s="167"/>
      <c r="J5" s="167"/>
      <c r="K5" s="147"/>
    </row>
    <row r="6" spans="1:11" x14ac:dyDescent="0.3">
      <c r="A6" s="147"/>
      <c r="B6" s="145"/>
      <c r="C6" s="145"/>
      <c r="D6" s="167"/>
      <c r="E6" s="167"/>
      <c r="F6" s="167"/>
      <c r="G6" s="167"/>
      <c r="H6" s="167"/>
      <c r="I6" s="167"/>
      <c r="J6" s="167"/>
      <c r="K6" s="147"/>
    </row>
    <row r="7" spans="1:11" x14ac:dyDescent="0.3">
      <c r="A7" s="147"/>
      <c r="B7" s="145" t="s">
        <v>262</v>
      </c>
      <c r="C7" s="167"/>
      <c r="D7" s="167"/>
      <c r="E7" s="167"/>
      <c r="F7" s="167"/>
      <c r="G7" s="167"/>
      <c r="H7" s="167"/>
      <c r="I7" s="167"/>
      <c r="J7" s="167"/>
      <c r="K7" s="147"/>
    </row>
    <row r="8" spans="1:11" x14ac:dyDescent="0.3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1" x14ac:dyDescent="0.3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spans="1:11" ht="13.5" thickBot="1" x14ac:dyDescent="0.3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ht="13.5" thickBot="1" x14ac:dyDescent="0.35">
      <c r="A11" s="147"/>
      <c r="B11" s="145" t="s">
        <v>65</v>
      </c>
      <c r="C11" s="145"/>
      <c r="D11" s="147"/>
      <c r="E11" s="266"/>
      <c r="F11" s="267"/>
      <c r="G11" s="267"/>
      <c r="H11" s="267"/>
      <c r="I11" s="267"/>
      <c r="J11" s="268"/>
      <c r="K11" s="147"/>
    </row>
    <row r="12" spans="1:11" ht="13.5" thickBot="1" x14ac:dyDescent="0.35">
      <c r="A12" s="147"/>
      <c r="B12" s="145" t="s">
        <v>24</v>
      </c>
      <c r="C12" s="147"/>
      <c r="D12" s="147"/>
      <c r="E12" s="266"/>
      <c r="F12" s="267"/>
      <c r="G12" s="267"/>
      <c r="H12" s="267"/>
      <c r="I12" s="267"/>
      <c r="J12" s="268"/>
      <c r="K12" s="147"/>
    </row>
    <row r="13" spans="1:11" ht="13.5" thickBot="1" x14ac:dyDescent="0.35">
      <c r="A13" s="147"/>
      <c r="B13" s="145" t="s">
        <v>66</v>
      </c>
      <c r="C13" s="147"/>
      <c r="D13" s="147"/>
      <c r="E13" s="266"/>
      <c r="F13" s="267"/>
      <c r="G13" s="267"/>
      <c r="H13" s="267"/>
      <c r="I13" s="267"/>
      <c r="J13" s="268"/>
      <c r="K13" s="147"/>
    </row>
    <row r="14" spans="1:11" ht="13.5" thickBot="1" x14ac:dyDescent="0.35">
      <c r="A14" s="147"/>
      <c r="B14" s="145" t="s">
        <v>67</v>
      </c>
      <c r="C14" s="147"/>
      <c r="D14" s="147"/>
      <c r="E14" s="266"/>
      <c r="F14" s="267"/>
      <c r="G14" s="267"/>
      <c r="H14" s="267"/>
      <c r="I14" s="267"/>
      <c r="J14" s="268"/>
      <c r="K14" s="147"/>
    </row>
    <row r="15" spans="1:11" x14ac:dyDescent="0.3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</row>
    <row r="16" spans="1:11" x14ac:dyDescent="0.3">
      <c r="A16" s="147"/>
      <c r="B16" s="151" t="s">
        <v>68</v>
      </c>
      <c r="C16" s="151"/>
      <c r="D16" s="147"/>
      <c r="E16" s="147"/>
      <c r="F16" s="147"/>
      <c r="G16" s="147"/>
      <c r="H16" s="147"/>
      <c r="I16" s="147"/>
      <c r="J16" s="147"/>
      <c r="K16" s="147"/>
    </row>
    <row r="17" spans="1:11" ht="13.5" thickBot="1" x14ac:dyDescent="0.35">
      <c r="A17" s="147"/>
      <c r="B17" s="147"/>
      <c r="C17" s="147"/>
      <c r="D17" s="153"/>
      <c r="E17" s="147"/>
      <c r="F17" s="147"/>
      <c r="G17" s="147"/>
      <c r="H17" s="147"/>
      <c r="I17" s="147"/>
      <c r="J17" s="147"/>
      <c r="K17" s="147"/>
    </row>
    <row r="18" spans="1:11" ht="13.5" thickBot="1" x14ac:dyDescent="0.35">
      <c r="A18" s="147"/>
      <c r="B18" s="192"/>
      <c r="C18" s="152"/>
      <c r="D18" s="145" t="s">
        <v>257</v>
      </c>
      <c r="E18" s="147"/>
      <c r="F18" s="147"/>
      <c r="G18" s="147"/>
      <c r="H18" s="147"/>
      <c r="I18" s="147"/>
      <c r="J18" s="147"/>
      <c r="K18" s="147"/>
    </row>
    <row r="19" spans="1:11" ht="13.5" thickBot="1" x14ac:dyDescent="0.35">
      <c r="A19" s="147"/>
      <c r="B19" s="145"/>
      <c r="C19" s="145"/>
      <c r="D19" s="145"/>
      <c r="E19" s="147"/>
      <c r="F19" s="147"/>
      <c r="G19" s="147"/>
      <c r="H19" s="147"/>
      <c r="I19" s="147"/>
      <c r="J19" s="147"/>
      <c r="K19" s="147"/>
    </row>
    <row r="20" spans="1:11" ht="13.5" thickBot="1" x14ac:dyDescent="0.35">
      <c r="A20" s="147"/>
      <c r="B20" s="192"/>
      <c r="C20" s="145"/>
      <c r="D20" s="145" t="s">
        <v>258</v>
      </c>
      <c r="E20" s="147"/>
      <c r="F20" s="147"/>
      <c r="G20" s="147"/>
      <c r="H20" s="167"/>
      <c r="I20" s="167"/>
      <c r="J20" s="167"/>
      <c r="K20" s="147"/>
    </row>
    <row r="21" spans="1:11" ht="13.5" thickBot="1" x14ac:dyDescent="0.35">
      <c r="A21" s="147"/>
      <c r="B21" s="145"/>
      <c r="C21" s="145"/>
      <c r="D21" s="145"/>
      <c r="E21" s="147"/>
      <c r="F21" s="147"/>
      <c r="G21" s="147"/>
      <c r="H21" s="147"/>
      <c r="I21" s="147"/>
      <c r="J21" s="147"/>
      <c r="K21" s="147"/>
    </row>
    <row r="22" spans="1:11" ht="13.5" thickBot="1" x14ac:dyDescent="0.35">
      <c r="A22" s="147"/>
      <c r="B22" s="192"/>
      <c r="C22" s="152"/>
      <c r="D22" s="145" t="s">
        <v>69</v>
      </c>
      <c r="E22" s="147"/>
      <c r="F22" s="147"/>
      <c r="G22" s="147"/>
      <c r="H22" s="147"/>
      <c r="I22" s="147"/>
      <c r="J22" s="147"/>
      <c r="K22" s="147"/>
    </row>
    <row r="23" spans="1:11" ht="13.5" customHeight="1" x14ac:dyDescent="0.3">
      <c r="A23" s="147"/>
      <c r="B23" s="147"/>
      <c r="C23" s="147"/>
      <c r="D23" s="145" t="s">
        <v>256</v>
      </c>
      <c r="E23" s="147"/>
      <c r="F23" s="147"/>
      <c r="G23" s="147"/>
      <c r="H23" s="147"/>
      <c r="I23" s="147"/>
      <c r="J23" s="147"/>
      <c r="K23" s="147"/>
    </row>
    <row r="24" spans="1:11" ht="13.5" thickBot="1" x14ac:dyDescent="0.3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1" ht="13.5" thickBot="1" x14ac:dyDescent="0.35">
      <c r="A25" s="147"/>
      <c r="B25" s="192"/>
      <c r="C25" s="152"/>
      <c r="D25" s="145" t="s">
        <v>70</v>
      </c>
      <c r="E25" s="147"/>
      <c r="F25" s="147"/>
      <c r="G25" s="147"/>
      <c r="H25" s="147"/>
      <c r="I25" s="147"/>
      <c r="J25" s="147"/>
      <c r="K25" s="147"/>
    </row>
    <row r="26" spans="1:11" ht="13.5" thickBot="1" x14ac:dyDescent="0.3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 ht="13.5" thickBot="1" x14ac:dyDescent="0.35">
      <c r="A27" s="147"/>
      <c r="B27" s="145" t="s">
        <v>71</v>
      </c>
      <c r="C27" s="147"/>
      <c r="D27" s="147"/>
      <c r="E27" s="264"/>
      <c r="F27" s="265"/>
      <c r="G27" s="154" t="s">
        <v>73</v>
      </c>
      <c r="H27" s="258"/>
      <c r="I27" s="259"/>
      <c r="J27" s="260"/>
      <c r="K27" s="147"/>
    </row>
    <row r="28" spans="1:11" ht="13.5" thickBot="1" x14ac:dyDescent="0.35">
      <c r="A28" s="147"/>
      <c r="B28" s="145" t="s">
        <v>72</v>
      </c>
      <c r="C28" s="147"/>
      <c r="D28" s="147"/>
      <c r="E28" s="264"/>
      <c r="F28" s="265"/>
      <c r="G28" s="154"/>
      <c r="H28" s="261"/>
      <c r="I28" s="262"/>
      <c r="J28" s="263"/>
      <c r="K28" s="147"/>
    </row>
    <row r="29" spans="1:11" x14ac:dyDescent="0.3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</row>
  </sheetData>
  <sheetProtection sheet="1" objects="1" scenarios="1"/>
  <customSheetViews>
    <customSheetView guid="{4108416B-5FCF-9148-B865-D4B53A13A6E1}" scale="150">
      <selection activeCell="B3" sqref="B3"/>
      <pageMargins left="0.7" right="0.7" top="0.78740157499999996" bottom="0.78740157499999996" header="0.3" footer="0.3"/>
      <pageSetup paperSize="9" orientation="portrait" r:id="rId1"/>
    </customSheetView>
    <customSheetView guid="{399FB181-D28D-6749-BA0C-8B6BC743F635}" scale="150" topLeftCell="A21">
      <selection activeCell="K63" sqref="K63"/>
      <pageMargins left="0.7" right="0.7" top="0.78740157499999996" bottom="0.78740157499999996" header="0.3" footer="0.3"/>
      <pageSetup paperSize="9" orientation="portrait" r:id="rId2"/>
    </customSheetView>
  </customSheetViews>
  <mergeCells count="7">
    <mergeCell ref="H27:J28"/>
    <mergeCell ref="E27:F27"/>
    <mergeCell ref="E28:F28"/>
    <mergeCell ref="E11:J11"/>
    <mergeCell ref="E12:J12"/>
    <mergeCell ref="E13:J13"/>
    <mergeCell ref="E14:J14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9"/>
  <sheetViews>
    <sheetView showZeros="0" topLeftCell="A61" zoomScale="129" zoomScaleNormal="129" workbookViewId="0">
      <selection activeCell="G72" sqref="G72"/>
    </sheetView>
  </sheetViews>
  <sheetFormatPr baseColWidth="10" defaultColWidth="11.453125" defaultRowHeight="12.5" x14ac:dyDescent="0.25"/>
  <cols>
    <col min="1" max="1" width="4.54296875" style="1" customWidth="1"/>
    <col min="2" max="2" width="6.453125" style="1" customWidth="1"/>
    <col min="3" max="3" width="4.54296875" style="1" customWidth="1"/>
    <col min="4" max="4" width="34" style="1" customWidth="1"/>
    <col min="5" max="6" width="11.54296875" style="3" customWidth="1"/>
    <col min="7" max="7" width="13.08984375" style="1" customWidth="1"/>
    <col min="8" max="8" width="11.54296875" style="1" customWidth="1"/>
    <col min="9" max="9" width="11.54296875" style="1" bestFit="1" customWidth="1"/>
    <col min="10" max="16384" width="11.453125" style="1"/>
  </cols>
  <sheetData>
    <row r="1" spans="1:9" ht="18" customHeight="1" x14ac:dyDescent="0.4">
      <c r="A1" s="144" t="s">
        <v>74</v>
      </c>
      <c r="B1" s="168"/>
      <c r="C1" s="168"/>
      <c r="D1" s="169"/>
      <c r="E1" s="170"/>
      <c r="F1" s="170"/>
      <c r="G1" s="244"/>
      <c r="H1" s="145"/>
      <c r="I1" s="145"/>
    </row>
    <row r="2" spans="1:9" ht="14.25" customHeight="1" x14ac:dyDescent="0.25">
      <c r="A2" s="14"/>
    </row>
    <row r="3" spans="1:9" ht="14.25" customHeight="1" x14ac:dyDescent="0.25">
      <c r="A3" s="14"/>
    </row>
    <row r="4" spans="1:9" ht="20.25" customHeight="1" x14ac:dyDescent="0.25">
      <c r="A4" s="15" t="s">
        <v>65</v>
      </c>
      <c r="B4" s="2"/>
      <c r="C4" s="2"/>
      <c r="D4" s="204">
        <f>Demande!E11</f>
        <v>0</v>
      </c>
      <c r="E4" s="2"/>
      <c r="F4" s="2"/>
      <c r="G4" s="8"/>
      <c r="H4" s="6"/>
    </row>
    <row r="5" spans="1:9" ht="20.25" customHeight="1" x14ac:dyDescent="0.25">
      <c r="A5" s="1" t="s">
        <v>24</v>
      </c>
      <c r="D5" s="204">
        <f>Demande!E12</f>
        <v>0</v>
      </c>
      <c r="E5" s="2"/>
      <c r="F5" s="2"/>
    </row>
    <row r="6" spans="1:9" ht="20.25" customHeight="1" x14ac:dyDescent="0.25">
      <c r="A6" s="16" t="s">
        <v>75</v>
      </c>
      <c r="B6" s="2"/>
      <c r="C6" s="2"/>
      <c r="D6" s="204">
        <f>Demande!E13</f>
        <v>0</v>
      </c>
      <c r="E6" s="2"/>
      <c r="F6" s="2"/>
      <c r="G6" s="8"/>
      <c r="H6" s="6"/>
    </row>
    <row r="7" spans="1:9" ht="20.25" customHeight="1" x14ac:dyDescent="0.25">
      <c r="A7" s="16" t="s">
        <v>76</v>
      </c>
      <c r="B7" s="4"/>
      <c r="C7" s="4"/>
      <c r="D7" s="205">
        <f>Demande!E14</f>
        <v>0</v>
      </c>
      <c r="E7" s="5"/>
      <c r="F7" s="5"/>
    </row>
    <row r="8" spans="1:9" ht="20.25" customHeight="1" x14ac:dyDescent="0.25">
      <c r="E8" s="5"/>
      <c r="F8" s="5"/>
    </row>
    <row r="9" spans="1:9" ht="20.25" customHeight="1" x14ac:dyDescent="0.25">
      <c r="A9" s="16"/>
      <c r="B9" s="4"/>
      <c r="C9" s="4"/>
      <c r="D9" s="4"/>
      <c r="E9" s="5"/>
      <c r="F9" s="5"/>
    </row>
    <row r="10" spans="1:9" ht="20.149999999999999" customHeight="1" x14ac:dyDescent="0.25">
      <c r="A10" s="16"/>
      <c r="B10" s="4"/>
      <c r="C10" s="4"/>
      <c r="D10" s="4"/>
      <c r="E10" s="7"/>
      <c r="F10" s="7"/>
    </row>
    <row r="11" spans="1:9" x14ac:dyDescent="0.25">
      <c r="A11" s="14"/>
      <c r="B11" s="6"/>
      <c r="C11" s="6"/>
      <c r="D11" s="6"/>
      <c r="E11" s="7"/>
      <c r="F11" s="7"/>
      <c r="G11" s="6"/>
      <c r="H11" s="6"/>
      <c r="I11" s="6"/>
    </row>
    <row r="12" spans="1:9" ht="13" x14ac:dyDescent="0.3">
      <c r="A12" s="17"/>
      <c r="B12" s="6"/>
      <c r="C12" s="6"/>
      <c r="D12" s="6"/>
      <c r="E12" s="210"/>
      <c r="F12" s="210"/>
      <c r="G12" s="211"/>
      <c r="H12" s="211"/>
      <c r="I12" s="212"/>
    </row>
    <row r="13" spans="1:9" ht="13" x14ac:dyDescent="0.3">
      <c r="A13" s="17"/>
      <c r="B13" s="14"/>
      <c r="C13" s="14"/>
      <c r="D13" s="14"/>
      <c r="E13" s="209">
        <v>1</v>
      </c>
      <c r="F13" s="209">
        <v>2</v>
      </c>
      <c r="G13" s="220">
        <v>5</v>
      </c>
      <c r="H13" s="181">
        <v>6</v>
      </c>
      <c r="I13" s="182">
        <v>7</v>
      </c>
    </row>
    <row r="14" spans="1:9" ht="69" x14ac:dyDescent="0.25">
      <c r="A14" s="18"/>
      <c r="B14" s="18"/>
      <c r="C14" s="18"/>
      <c r="D14" s="18"/>
      <c r="E14" s="194" t="s">
        <v>146</v>
      </c>
      <c r="F14" s="194" t="s">
        <v>147</v>
      </c>
      <c r="G14" s="217" t="s">
        <v>254</v>
      </c>
      <c r="H14" s="180" t="s">
        <v>255</v>
      </c>
      <c r="I14" s="19" t="s">
        <v>249</v>
      </c>
    </row>
    <row r="15" spans="1:9" x14ac:dyDescent="0.25">
      <c r="A15" s="20" t="s">
        <v>77</v>
      </c>
      <c r="B15" s="21" t="s">
        <v>78</v>
      </c>
      <c r="C15" s="21"/>
      <c r="D15" s="22"/>
      <c r="E15" s="195">
        <f t="shared" ref="E15:G15" si="0">SUM(E17:E23)</f>
        <v>0</v>
      </c>
      <c r="F15" s="195">
        <f t="shared" si="0"/>
        <v>0</v>
      </c>
      <c r="G15" s="187">
        <f t="shared" si="0"/>
        <v>0</v>
      </c>
      <c r="H15" s="238">
        <f>IF(F15&gt;0,(G15)/F15,0)</f>
        <v>0</v>
      </c>
      <c r="I15" s="245">
        <f>SUM(I17:I23)</f>
        <v>0</v>
      </c>
    </row>
    <row r="16" spans="1:9" x14ac:dyDescent="0.25">
      <c r="A16" s="23"/>
      <c r="B16" s="24"/>
      <c r="C16" s="24"/>
      <c r="D16" s="23"/>
      <c r="E16" s="196"/>
      <c r="F16" s="196"/>
      <c r="G16" s="221"/>
      <c r="H16" s="221"/>
      <c r="I16" s="186"/>
    </row>
    <row r="17" spans="1:9" x14ac:dyDescent="0.25">
      <c r="A17" s="23"/>
      <c r="B17" s="25" t="s">
        <v>0</v>
      </c>
      <c r="C17" s="25"/>
      <c r="D17" s="26" t="s">
        <v>1</v>
      </c>
      <c r="E17" s="197"/>
      <c r="F17" s="197"/>
      <c r="G17" s="257"/>
      <c r="H17" s="184">
        <f t="shared" ref="H17:H23" si="1">IF(F17&gt;0,(G17)/F17,0)</f>
        <v>0</v>
      </c>
      <c r="I17" s="256"/>
    </row>
    <row r="18" spans="1:9" x14ac:dyDescent="0.25">
      <c r="A18" s="23"/>
      <c r="B18" s="25" t="s">
        <v>2</v>
      </c>
      <c r="C18" s="25"/>
      <c r="D18" s="26" t="s">
        <v>79</v>
      </c>
      <c r="E18" s="197"/>
      <c r="F18" s="197"/>
      <c r="G18" s="218"/>
      <c r="H18" s="184">
        <f t="shared" si="1"/>
        <v>0</v>
      </c>
      <c r="I18" s="185"/>
    </row>
    <row r="19" spans="1:9" x14ac:dyDescent="0.25">
      <c r="A19" s="23"/>
      <c r="B19" s="25" t="s">
        <v>3</v>
      </c>
      <c r="C19" s="25"/>
      <c r="D19" s="26" t="s">
        <v>80</v>
      </c>
      <c r="E19" s="197"/>
      <c r="F19" s="197"/>
      <c r="G19" s="218"/>
      <c r="H19" s="184">
        <f t="shared" si="1"/>
        <v>0</v>
      </c>
      <c r="I19" s="185"/>
    </row>
    <row r="20" spans="1:9" x14ac:dyDescent="0.25">
      <c r="A20" s="23"/>
      <c r="B20" s="25" t="s">
        <v>4</v>
      </c>
      <c r="C20" s="25"/>
      <c r="D20" s="26" t="s">
        <v>81</v>
      </c>
      <c r="E20" s="197"/>
      <c r="F20" s="197"/>
      <c r="G20" s="218"/>
      <c r="H20" s="184">
        <f t="shared" si="1"/>
        <v>0</v>
      </c>
      <c r="I20" s="185"/>
    </row>
    <row r="21" spans="1:9" x14ac:dyDescent="0.25">
      <c r="A21" s="23"/>
      <c r="B21" s="25" t="s">
        <v>5</v>
      </c>
      <c r="C21" s="25"/>
      <c r="D21" s="26" t="s">
        <v>82</v>
      </c>
      <c r="E21" s="197"/>
      <c r="F21" s="197"/>
      <c r="G21" s="218"/>
      <c r="H21" s="184">
        <f t="shared" si="1"/>
        <v>0</v>
      </c>
      <c r="I21" s="185"/>
    </row>
    <row r="22" spans="1:9" x14ac:dyDescent="0.25">
      <c r="A22" s="23"/>
      <c r="B22" s="25" t="s">
        <v>6</v>
      </c>
      <c r="C22" s="25"/>
      <c r="D22" s="26" t="s">
        <v>83</v>
      </c>
      <c r="E22" s="197"/>
      <c r="F22" s="197"/>
      <c r="G22" s="218"/>
      <c r="H22" s="184">
        <f t="shared" si="1"/>
        <v>0</v>
      </c>
      <c r="I22" s="185"/>
    </row>
    <row r="23" spans="1:9" x14ac:dyDescent="0.25">
      <c r="A23" s="23"/>
      <c r="B23" s="25" t="s">
        <v>7</v>
      </c>
      <c r="C23" s="25"/>
      <c r="D23" s="26" t="s">
        <v>84</v>
      </c>
      <c r="E23" s="197"/>
      <c r="F23" s="197"/>
      <c r="G23" s="218"/>
      <c r="H23" s="184">
        <f t="shared" si="1"/>
        <v>0</v>
      </c>
      <c r="I23" s="185"/>
    </row>
    <row r="24" spans="1:9" x14ac:dyDescent="0.25">
      <c r="A24" s="23"/>
      <c r="B24" s="24"/>
      <c r="C24" s="24"/>
      <c r="D24" s="23"/>
      <c r="E24" s="196"/>
      <c r="F24" s="200"/>
      <c r="G24" s="236"/>
      <c r="H24" s="236"/>
      <c r="I24" s="237"/>
    </row>
    <row r="25" spans="1:9" s="11" customFormat="1" ht="13" x14ac:dyDescent="0.3">
      <c r="A25" s="20" t="s">
        <v>85</v>
      </c>
      <c r="B25" s="21" t="s">
        <v>86</v>
      </c>
      <c r="C25" s="21"/>
      <c r="D25" s="27"/>
      <c r="E25" s="195">
        <f t="shared" ref="E25:G25" si="2">SUM(E27:E32)</f>
        <v>0</v>
      </c>
      <c r="F25" s="195">
        <f t="shared" si="2"/>
        <v>0</v>
      </c>
      <c r="G25" s="187">
        <f t="shared" si="2"/>
        <v>0</v>
      </c>
      <c r="H25" s="238">
        <f>IF(F25&gt;0,(G25)/F25,0)</f>
        <v>0</v>
      </c>
      <c r="I25" s="183">
        <f>SUM(I27:I32)</f>
        <v>0</v>
      </c>
    </row>
    <row r="26" spans="1:9" x14ac:dyDescent="0.25">
      <c r="A26" s="28"/>
      <c r="B26" s="29"/>
      <c r="C26" s="29"/>
      <c r="D26" s="30"/>
      <c r="E26" s="196"/>
      <c r="F26" s="196"/>
      <c r="G26" s="219"/>
      <c r="H26" s="219"/>
      <c r="I26" s="186"/>
    </row>
    <row r="27" spans="1:9" x14ac:dyDescent="0.25">
      <c r="A27" s="23"/>
      <c r="B27" s="25" t="s">
        <v>8</v>
      </c>
      <c r="C27" s="25"/>
      <c r="D27" s="31" t="s">
        <v>87</v>
      </c>
      <c r="E27" s="197"/>
      <c r="F27" s="197"/>
      <c r="G27" s="218"/>
      <c r="H27" s="184">
        <f>IF(F27&gt;0,(G27)/F27,0)</f>
        <v>0</v>
      </c>
      <c r="I27" s="185"/>
    </row>
    <row r="28" spans="1:9" x14ac:dyDescent="0.25">
      <c r="A28" s="23"/>
      <c r="B28" s="25" t="s">
        <v>9</v>
      </c>
      <c r="C28" s="25"/>
      <c r="D28" s="26" t="s">
        <v>88</v>
      </c>
      <c r="E28" s="197"/>
      <c r="F28" s="197"/>
      <c r="G28" s="218"/>
      <c r="H28" s="184">
        <f t="shared" ref="H28:H29" si="3">IF(F28&gt;0,(G28)/F28,0)</f>
        <v>0</v>
      </c>
      <c r="I28" s="185"/>
    </row>
    <row r="29" spans="1:9" x14ac:dyDescent="0.25">
      <c r="A29" s="23"/>
      <c r="B29" s="25">
        <v>2.2999999999999998</v>
      </c>
      <c r="C29" s="25"/>
      <c r="D29" s="26" t="s">
        <v>89</v>
      </c>
      <c r="E29" s="197"/>
      <c r="F29" s="197"/>
      <c r="G29" s="218"/>
      <c r="H29" s="184">
        <f t="shared" si="3"/>
        <v>0</v>
      </c>
      <c r="I29" s="185"/>
    </row>
    <row r="30" spans="1:9" x14ac:dyDescent="0.25">
      <c r="A30" s="23"/>
      <c r="B30" s="175">
        <v>2317</v>
      </c>
      <c r="C30" s="176"/>
      <c r="D30" s="177" t="s">
        <v>91</v>
      </c>
      <c r="E30" s="193"/>
      <c r="F30" s="193"/>
      <c r="G30" s="218"/>
      <c r="H30" s="240"/>
      <c r="I30" s="185"/>
    </row>
    <row r="31" spans="1:9" x14ac:dyDescent="0.25">
      <c r="A31" s="23"/>
      <c r="B31" s="32">
        <v>2.4</v>
      </c>
      <c r="C31" s="32"/>
      <c r="D31" s="31" t="s">
        <v>248</v>
      </c>
      <c r="E31" s="197"/>
      <c r="F31" s="197"/>
      <c r="G31" s="218"/>
      <c r="H31" s="184">
        <f t="shared" ref="H31:H32" si="4">IF(F31&gt;0,(G31)/F31,0)</f>
        <v>0</v>
      </c>
      <c r="I31" s="185"/>
    </row>
    <row r="32" spans="1:9" x14ac:dyDescent="0.25">
      <c r="A32" s="23"/>
      <c r="B32" s="32">
        <v>2.5</v>
      </c>
      <c r="C32" s="32"/>
      <c r="D32" s="31" t="s">
        <v>90</v>
      </c>
      <c r="E32" s="197"/>
      <c r="F32" s="197"/>
      <c r="G32" s="218"/>
      <c r="H32" s="184">
        <f t="shared" si="4"/>
        <v>0</v>
      </c>
      <c r="I32" s="185"/>
    </row>
    <row r="33" spans="1:9" x14ac:dyDescent="0.25">
      <c r="A33" s="33"/>
      <c r="B33" s="34"/>
      <c r="C33" s="34"/>
      <c r="D33" s="34"/>
      <c r="E33" s="241">
        <v>1</v>
      </c>
      <c r="F33" s="241">
        <v>2</v>
      </c>
      <c r="G33" s="242">
        <v>5</v>
      </c>
      <c r="H33" s="242">
        <v>6</v>
      </c>
      <c r="I33" s="243">
        <v>7</v>
      </c>
    </row>
    <row r="34" spans="1:9" ht="69" x14ac:dyDescent="0.25">
      <c r="A34" s="35"/>
      <c r="B34" s="35"/>
      <c r="C34" s="35"/>
      <c r="D34" s="35"/>
      <c r="E34" s="199" t="str">
        <f>E14</f>
        <v>Budget global à l'origine</v>
      </c>
      <c r="F34" s="199" t="str">
        <f t="shared" ref="F34" si="5">F14</f>
        <v>Dépenses budgétées producteur suisse</v>
      </c>
      <c r="G34" s="217" t="s">
        <v>254</v>
      </c>
      <c r="H34" s="180" t="s">
        <v>255</v>
      </c>
      <c r="I34" s="19" t="s">
        <v>249</v>
      </c>
    </row>
    <row r="35" spans="1:9" s="11" customFormat="1" ht="13" x14ac:dyDescent="0.3">
      <c r="A35" s="20" t="s">
        <v>92</v>
      </c>
      <c r="B35" s="21" t="s">
        <v>93</v>
      </c>
      <c r="C35" s="21"/>
      <c r="D35" s="36"/>
      <c r="E35" s="195">
        <f t="shared" ref="E35:G35" si="6">SUM(E37:E41)</f>
        <v>0</v>
      </c>
      <c r="F35" s="195">
        <f t="shared" si="6"/>
        <v>0</v>
      </c>
      <c r="G35" s="187">
        <f t="shared" si="6"/>
        <v>0</v>
      </c>
      <c r="H35" s="238">
        <f>IF(F35&gt;0,(G35)/F35,0)</f>
        <v>0</v>
      </c>
      <c r="I35" s="183">
        <f>SUM(I37:I41)</f>
        <v>0</v>
      </c>
    </row>
    <row r="36" spans="1:9" x14ac:dyDescent="0.25">
      <c r="A36" s="23"/>
      <c r="B36" s="24"/>
      <c r="C36" s="24"/>
      <c r="D36" s="23"/>
      <c r="E36" s="196"/>
      <c r="F36" s="196"/>
      <c r="G36" s="219"/>
      <c r="H36" s="219"/>
      <c r="I36" s="186"/>
    </row>
    <row r="37" spans="1:9" x14ac:dyDescent="0.25">
      <c r="A37" s="23"/>
      <c r="B37" s="25" t="s">
        <v>10</v>
      </c>
      <c r="C37" s="25"/>
      <c r="D37" s="26" t="s">
        <v>94</v>
      </c>
      <c r="E37" s="197"/>
      <c r="F37" s="197"/>
      <c r="G37" s="218"/>
      <c r="H37" s="184">
        <f t="shared" ref="H37:H40" si="7">IF(F37&gt;0,(G37)/F37,0)</f>
        <v>0</v>
      </c>
      <c r="I37" s="185"/>
    </row>
    <row r="38" spans="1:9" x14ac:dyDescent="0.25">
      <c r="A38" s="23"/>
      <c r="B38" s="25" t="s">
        <v>11</v>
      </c>
      <c r="C38" s="25"/>
      <c r="D38" s="26" t="s">
        <v>95</v>
      </c>
      <c r="E38" s="197"/>
      <c r="F38" s="197"/>
      <c r="G38" s="218"/>
      <c r="H38" s="184">
        <f t="shared" si="7"/>
        <v>0</v>
      </c>
      <c r="I38" s="185"/>
    </row>
    <row r="39" spans="1:9" x14ac:dyDescent="0.25">
      <c r="A39" s="23"/>
      <c r="B39" s="25">
        <v>3.3</v>
      </c>
      <c r="C39" s="25"/>
      <c r="D39" s="26" t="s">
        <v>246</v>
      </c>
      <c r="E39" s="197"/>
      <c r="F39" s="197"/>
      <c r="G39" s="218"/>
      <c r="H39" s="184">
        <f t="shared" si="7"/>
        <v>0</v>
      </c>
      <c r="I39" s="185"/>
    </row>
    <row r="40" spans="1:9" x14ac:dyDescent="0.25">
      <c r="A40" s="23"/>
      <c r="B40" s="25">
        <v>3.4</v>
      </c>
      <c r="C40" s="25"/>
      <c r="D40" s="26" t="s">
        <v>96</v>
      </c>
      <c r="E40" s="197"/>
      <c r="F40" s="197"/>
      <c r="G40" s="218"/>
      <c r="H40" s="184">
        <f t="shared" si="7"/>
        <v>0</v>
      </c>
      <c r="I40" s="185"/>
    </row>
    <row r="41" spans="1:9" x14ac:dyDescent="0.25">
      <c r="A41" s="23"/>
      <c r="B41" s="23"/>
      <c r="C41" s="23"/>
      <c r="D41" s="23"/>
      <c r="E41" s="196"/>
      <c r="F41" s="200"/>
      <c r="G41" s="236"/>
      <c r="H41" s="236"/>
      <c r="I41" s="237"/>
    </row>
    <row r="42" spans="1:9" s="11" customFormat="1" ht="13" x14ac:dyDescent="0.3">
      <c r="A42" s="20" t="s">
        <v>97</v>
      </c>
      <c r="B42" s="21" t="s">
        <v>98</v>
      </c>
      <c r="C42" s="21"/>
      <c r="D42" s="27"/>
      <c r="E42" s="195">
        <f t="shared" ref="E42:I42" si="8">SUM(E44:E45)</f>
        <v>0</v>
      </c>
      <c r="F42" s="195">
        <f t="shared" si="8"/>
        <v>0</v>
      </c>
      <c r="G42" s="187">
        <f t="shared" si="8"/>
        <v>0</v>
      </c>
      <c r="H42" s="238">
        <f>IF(F42&gt;0,(G42)/F42,0)</f>
        <v>0</v>
      </c>
      <c r="I42" s="183">
        <f t="shared" si="8"/>
        <v>0</v>
      </c>
    </row>
    <row r="43" spans="1:9" x14ac:dyDescent="0.25">
      <c r="A43" s="23"/>
      <c r="B43" s="24"/>
      <c r="C43" s="24"/>
      <c r="D43" s="23"/>
      <c r="E43" s="196"/>
      <c r="F43" s="196"/>
      <c r="G43" s="219"/>
      <c r="H43" s="219"/>
      <c r="I43" s="186"/>
    </row>
    <row r="44" spans="1:9" x14ac:dyDescent="0.25">
      <c r="A44" s="23"/>
      <c r="B44" s="25">
        <v>4.0999999999999996</v>
      </c>
      <c r="C44" s="25"/>
      <c r="D44" s="26" t="s">
        <v>99</v>
      </c>
      <c r="E44" s="197"/>
      <c r="F44" s="197"/>
      <c r="G44" s="218"/>
      <c r="H44" s="184">
        <f t="shared" ref="H44:H45" si="9">IF(F44&gt;0,(G44)/F44,0)</f>
        <v>0</v>
      </c>
      <c r="I44" s="185"/>
    </row>
    <row r="45" spans="1:9" x14ac:dyDescent="0.25">
      <c r="A45" s="23"/>
      <c r="B45" s="25">
        <v>4.2</v>
      </c>
      <c r="C45" s="25"/>
      <c r="D45" s="26" t="s">
        <v>100</v>
      </c>
      <c r="E45" s="197"/>
      <c r="F45" s="197"/>
      <c r="G45" s="218"/>
      <c r="H45" s="184">
        <f t="shared" si="9"/>
        <v>0</v>
      </c>
      <c r="I45" s="185"/>
    </row>
    <row r="46" spans="1:9" x14ac:dyDescent="0.25">
      <c r="A46" s="23"/>
      <c r="B46" s="24"/>
      <c r="C46" s="24"/>
      <c r="D46" s="23"/>
      <c r="E46" s="196"/>
      <c r="F46" s="200"/>
      <c r="G46" s="236"/>
      <c r="H46" s="236"/>
      <c r="I46" s="237"/>
    </row>
    <row r="47" spans="1:9" s="11" customFormat="1" ht="13" x14ac:dyDescent="0.3">
      <c r="A47" s="20" t="s">
        <v>101</v>
      </c>
      <c r="B47" s="21" t="s">
        <v>102</v>
      </c>
      <c r="C47" s="21"/>
      <c r="D47" s="27"/>
      <c r="E47" s="195">
        <f t="shared" ref="E47:G47" si="10">SUM(E49:E55)</f>
        <v>0</v>
      </c>
      <c r="F47" s="195">
        <f t="shared" si="10"/>
        <v>0</v>
      </c>
      <c r="G47" s="187">
        <f t="shared" si="10"/>
        <v>0</v>
      </c>
      <c r="H47" s="238">
        <f>IF(F47&gt;0,(G47)/F47,0)</f>
        <v>0</v>
      </c>
      <c r="I47" s="183">
        <f>SUM(I49:I55)</f>
        <v>0</v>
      </c>
    </row>
    <row r="48" spans="1:9" x14ac:dyDescent="0.25">
      <c r="A48" s="23"/>
      <c r="B48" s="24"/>
      <c r="C48" s="24"/>
      <c r="D48" s="23"/>
      <c r="E48" s="196"/>
      <c r="F48" s="196"/>
      <c r="G48" s="219"/>
      <c r="H48" s="219"/>
      <c r="I48" s="186"/>
    </row>
    <row r="49" spans="1:9" x14ac:dyDescent="0.25">
      <c r="A49" s="23"/>
      <c r="B49" s="32">
        <v>5.0999999999999996</v>
      </c>
      <c r="C49" s="32"/>
      <c r="D49" s="31" t="s">
        <v>103</v>
      </c>
      <c r="E49" s="197"/>
      <c r="F49" s="197"/>
      <c r="G49" s="218"/>
      <c r="H49" s="184">
        <f t="shared" ref="H49:H55" si="11">IF(F49&gt;0,(G49)/F49,0)</f>
        <v>0</v>
      </c>
      <c r="I49" s="185"/>
    </row>
    <row r="50" spans="1:9" x14ac:dyDescent="0.25">
      <c r="A50" s="23"/>
      <c r="B50" s="32">
        <v>5.2</v>
      </c>
      <c r="C50" s="32"/>
      <c r="D50" s="37" t="s">
        <v>104</v>
      </c>
      <c r="E50" s="197"/>
      <c r="F50" s="197"/>
      <c r="G50" s="218"/>
      <c r="H50" s="184">
        <f t="shared" si="11"/>
        <v>0</v>
      </c>
      <c r="I50" s="185"/>
    </row>
    <row r="51" spans="1:9" x14ac:dyDescent="0.25">
      <c r="A51" s="23"/>
      <c r="B51" s="32">
        <v>5.3</v>
      </c>
      <c r="C51" s="32"/>
      <c r="D51" s="38" t="s">
        <v>105</v>
      </c>
      <c r="E51" s="197"/>
      <c r="F51" s="197"/>
      <c r="G51" s="218"/>
      <c r="H51" s="184">
        <f t="shared" si="11"/>
        <v>0</v>
      </c>
      <c r="I51" s="185"/>
    </row>
    <row r="52" spans="1:9" x14ac:dyDescent="0.25">
      <c r="A52" s="23"/>
      <c r="B52" s="32">
        <v>5.4</v>
      </c>
      <c r="C52" s="32"/>
      <c r="D52" s="39" t="s">
        <v>106</v>
      </c>
      <c r="E52" s="197"/>
      <c r="F52" s="197"/>
      <c r="G52" s="218"/>
      <c r="H52" s="184">
        <f t="shared" si="11"/>
        <v>0</v>
      </c>
      <c r="I52" s="185"/>
    </row>
    <row r="53" spans="1:9" x14ac:dyDescent="0.25">
      <c r="A53" s="23"/>
      <c r="B53" s="32">
        <v>5.5</v>
      </c>
      <c r="C53" s="32"/>
      <c r="D53" s="39" t="s">
        <v>107</v>
      </c>
      <c r="E53" s="197"/>
      <c r="F53" s="197"/>
      <c r="G53" s="218"/>
      <c r="H53" s="184">
        <f t="shared" si="11"/>
        <v>0</v>
      </c>
      <c r="I53" s="185"/>
    </row>
    <row r="54" spans="1:9" x14ac:dyDescent="0.25">
      <c r="A54" s="23"/>
      <c r="B54" s="32">
        <v>5.6</v>
      </c>
      <c r="C54" s="32"/>
      <c r="D54" s="39" t="s">
        <v>108</v>
      </c>
      <c r="E54" s="197"/>
      <c r="F54" s="197"/>
      <c r="G54" s="218"/>
      <c r="H54" s="184">
        <f t="shared" si="11"/>
        <v>0</v>
      </c>
      <c r="I54" s="185"/>
    </row>
    <row r="55" spans="1:9" x14ac:dyDescent="0.25">
      <c r="A55" s="23"/>
      <c r="B55" s="25">
        <v>5.7</v>
      </c>
      <c r="C55" s="25"/>
      <c r="D55" s="26" t="s">
        <v>109</v>
      </c>
      <c r="E55" s="197"/>
      <c r="F55" s="197"/>
      <c r="G55" s="218"/>
      <c r="H55" s="184">
        <f t="shared" si="11"/>
        <v>0</v>
      </c>
      <c r="I55" s="185"/>
    </row>
    <row r="56" spans="1:9" x14ac:dyDescent="0.25">
      <c r="A56" s="23"/>
      <c r="B56" s="25"/>
      <c r="C56" s="25"/>
      <c r="D56" s="30"/>
      <c r="E56" s="200"/>
      <c r="F56" s="200"/>
      <c r="G56" s="236"/>
      <c r="H56" s="236"/>
      <c r="I56" s="237"/>
    </row>
    <row r="57" spans="1:9" x14ac:dyDescent="0.25">
      <c r="A57" s="40" t="s">
        <v>110</v>
      </c>
      <c r="B57" s="21" t="s">
        <v>111</v>
      </c>
      <c r="C57" s="21"/>
      <c r="D57" s="22"/>
      <c r="E57" s="195">
        <f t="shared" ref="E57:G57" si="12">SUM(E59:E65)</f>
        <v>0</v>
      </c>
      <c r="F57" s="195">
        <f t="shared" si="12"/>
        <v>0</v>
      </c>
      <c r="G57" s="187">
        <f t="shared" si="12"/>
        <v>0</v>
      </c>
      <c r="H57" s="238">
        <f>IF(F57&gt;0,(G57)/F57,0)</f>
        <v>0</v>
      </c>
      <c r="I57" s="183">
        <f>SUM(I59:I65)</f>
        <v>0</v>
      </c>
    </row>
    <row r="58" spans="1:9" x14ac:dyDescent="0.25">
      <c r="A58" s="23"/>
      <c r="B58" s="24"/>
      <c r="C58" s="24"/>
      <c r="D58" s="23"/>
      <c r="E58" s="196"/>
      <c r="F58" s="196"/>
      <c r="G58" s="219"/>
      <c r="H58" s="219"/>
      <c r="I58" s="186"/>
    </row>
    <row r="59" spans="1:9" x14ac:dyDescent="0.25">
      <c r="A59" s="23"/>
      <c r="B59" s="25" t="s">
        <v>12</v>
      </c>
      <c r="C59" s="25"/>
      <c r="D59" s="26" t="s">
        <v>112</v>
      </c>
      <c r="E59" s="197"/>
      <c r="F59" s="197"/>
      <c r="G59" s="218"/>
      <c r="H59" s="184">
        <f t="shared" ref="H59:H65" si="13">IF(F59&gt;0,(G59)/F59,0)</f>
        <v>0</v>
      </c>
      <c r="I59" s="185"/>
    </row>
    <row r="60" spans="1:9" x14ac:dyDescent="0.25">
      <c r="A60" s="23"/>
      <c r="B60" s="32">
        <v>6.2</v>
      </c>
      <c r="C60" s="32"/>
      <c r="D60" s="31" t="s">
        <v>113</v>
      </c>
      <c r="E60" s="197"/>
      <c r="F60" s="197"/>
      <c r="G60" s="218"/>
      <c r="H60" s="184">
        <f t="shared" si="13"/>
        <v>0</v>
      </c>
      <c r="I60" s="185"/>
    </row>
    <row r="61" spans="1:9" x14ac:dyDescent="0.25">
      <c r="A61" s="23"/>
      <c r="B61" s="32">
        <v>6.3</v>
      </c>
      <c r="C61" s="32"/>
      <c r="D61" s="31" t="s">
        <v>114</v>
      </c>
      <c r="E61" s="197"/>
      <c r="F61" s="197"/>
      <c r="G61" s="218"/>
      <c r="H61" s="184">
        <f t="shared" si="13"/>
        <v>0</v>
      </c>
      <c r="I61" s="185"/>
    </row>
    <row r="62" spans="1:9" x14ac:dyDescent="0.25">
      <c r="A62" s="23"/>
      <c r="B62" s="32">
        <v>6.4</v>
      </c>
      <c r="C62" s="32"/>
      <c r="D62" s="31" t="s">
        <v>115</v>
      </c>
      <c r="E62" s="197"/>
      <c r="F62" s="197"/>
      <c r="G62" s="218"/>
      <c r="H62" s="184">
        <f t="shared" si="13"/>
        <v>0</v>
      </c>
      <c r="I62" s="185"/>
    </row>
    <row r="63" spans="1:9" x14ac:dyDescent="0.25">
      <c r="A63" s="23"/>
      <c r="B63" s="32">
        <v>6.5</v>
      </c>
      <c r="C63" s="32"/>
      <c r="D63" s="31" t="s">
        <v>116</v>
      </c>
      <c r="E63" s="197"/>
      <c r="F63" s="197"/>
      <c r="G63" s="218"/>
      <c r="H63" s="184">
        <f t="shared" si="13"/>
        <v>0</v>
      </c>
      <c r="I63" s="185"/>
    </row>
    <row r="64" spans="1:9" x14ac:dyDescent="0.25">
      <c r="A64" s="23"/>
      <c r="B64" s="25">
        <v>6.6</v>
      </c>
      <c r="C64" s="25"/>
      <c r="D64" s="31" t="s">
        <v>117</v>
      </c>
      <c r="E64" s="197"/>
      <c r="F64" s="197"/>
      <c r="G64" s="218"/>
      <c r="H64" s="184">
        <f t="shared" si="13"/>
        <v>0</v>
      </c>
      <c r="I64" s="185"/>
    </row>
    <row r="65" spans="1:9" x14ac:dyDescent="0.25">
      <c r="A65" s="23"/>
      <c r="B65" s="178">
        <v>6.7</v>
      </c>
      <c r="C65" s="178"/>
      <c r="D65" s="179" t="s">
        <v>118</v>
      </c>
      <c r="E65" s="197"/>
      <c r="F65" s="197"/>
      <c r="G65" s="218"/>
      <c r="H65" s="184">
        <f t="shared" si="13"/>
        <v>0</v>
      </c>
      <c r="I65" s="185"/>
    </row>
    <row r="66" spans="1:9" x14ac:dyDescent="0.25">
      <c r="A66" s="23"/>
      <c r="B66" s="25"/>
      <c r="C66" s="25"/>
      <c r="D66" s="30"/>
      <c r="E66" s="201"/>
      <c r="F66" s="201"/>
      <c r="G66" s="190"/>
      <c r="H66" s="190"/>
      <c r="I66" s="191"/>
    </row>
    <row r="67" spans="1:9" x14ac:dyDescent="0.25">
      <c r="A67" s="33"/>
      <c r="B67" s="34"/>
      <c r="C67" s="34"/>
      <c r="D67" s="34"/>
      <c r="E67" s="198">
        <v>1</v>
      </c>
      <c r="F67" s="198">
        <v>2</v>
      </c>
      <c r="G67" s="188">
        <v>5</v>
      </c>
      <c r="H67" s="188">
        <v>6</v>
      </c>
      <c r="I67" s="189">
        <f t="shared" ref="I67" si="14">I13</f>
        <v>7</v>
      </c>
    </row>
    <row r="68" spans="1:9" ht="69" x14ac:dyDescent="0.25">
      <c r="A68" s="35"/>
      <c r="B68" s="35"/>
      <c r="C68" s="35"/>
      <c r="D68" s="35"/>
      <c r="E68" s="199" t="str">
        <f>E14</f>
        <v>Budget global à l'origine</v>
      </c>
      <c r="F68" s="199" t="str">
        <f t="shared" ref="F68" si="15">F14</f>
        <v>Dépenses budgétées producteur suisse</v>
      </c>
      <c r="G68" s="217" t="s">
        <v>254</v>
      </c>
      <c r="H68" s="180" t="s">
        <v>255</v>
      </c>
      <c r="I68" s="19" t="s">
        <v>249</v>
      </c>
    </row>
    <row r="69" spans="1:9" x14ac:dyDescent="0.25">
      <c r="A69" s="40" t="s">
        <v>119</v>
      </c>
      <c r="B69" s="21" t="s">
        <v>120</v>
      </c>
      <c r="C69" s="21"/>
      <c r="D69" s="22"/>
      <c r="E69" s="195">
        <f t="shared" ref="E69:G69" si="16">SUM(E71:E77)</f>
        <v>0</v>
      </c>
      <c r="F69" s="195">
        <f t="shared" si="16"/>
        <v>0</v>
      </c>
      <c r="G69" s="187">
        <f t="shared" si="16"/>
        <v>0</v>
      </c>
      <c r="H69" s="238">
        <f>IF(F69&gt;0,(G69)/F69,0)</f>
        <v>0</v>
      </c>
      <c r="I69" s="183">
        <f>SUM(I71:I77)</f>
        <v>0</v>
      </c>
    </row>
    <row r="70" spans="1:9" x14ac:dyDescent="0.25">
      <c r="A70" s="23"/>
      <c r="B70" s="24"/>
      <c r="C70" s="24"/>
      <c r="D70" s="23"/>
      <c r="E70" s="196"/>
      <c r="F70" s="196"/>
      <c r="G70" s="219"/>
      <c r="H70" s="219"/>
      <c r="I70" s="186"/>
    </row>
    <row r="71" spans="1:9" x14ac:dyDescent="0.25">
      <c r="A71" s="23"/>
      <c r="B71" s="25" t="s">
        <v>13</v>
      </c>
      <c r="C71" s="25"/>
      <c r="D71" s="26" t="s">
        <v>121</v>
      </c>
      <c r="E71" s="197"/>
      <c r="F71" s="197"/>
      <c r="G71" s="218"/>
      <c r="H71" s="184">
        <f t="shared" ref="H71:H77" si="17">IF(F71&gt;0,(G71)/F71,0)</f>
        <v>0</v>
      </c>
      <c r="I71" s="185"/>
    </row>
    <row r="72" spans="1:9" x14ac:dyDescent="0.25">
      <c r="A72" s="23"/>
      <c r="B72" s="25" t="s">
        <v>14</v>
      </c>
      <c r="C72" s="25"/>
      <c r="D72" s="26" t="s">
        <v>122</v>
      </c>
      <c r="E72" s="197"/>
      <c r="F72" s="197"/>
      <c r="G72" s="218"/>
      <c r="H72" s="184">
        <f t="shared" si="17"/>
        <v>0</v>
      </c>
      <c r="I72" s="185"/>
    </row>
    <row r="73" spans="1:9" x14ac:dyDescent="0.25">
      <c r="A73" s="23"/>
      <c r="B73" s="25" t="s">
        <v>15</v>
      </c>
      <c r="C73" s="25"/>
      <c r="D73" s="26" t="s">
        <v>123</v>
      </c>
      <c r="E73" s="197"/>
      <c r="F73" s="197"/>
      <c r="G73" s="218"/>
      <c r="H73" s="184">
        <f t="shared" si="17"/>
        <v>0</v>
      </c>
      <c r="I73" s="185"/>
    </row>
    <row r="74" spans="1:9" x14ac:dyDescent="0.25">
      <c r="A74" s="23"/>
      <c r="B74" s="25" t="s">
        <v>16</v>
      </c>
      <c r="C74" s="25"/>
      <c r="D74" s="26" t="s">
        <v>124</v>
      </c>
      <c r="E74" s="197"/>
      <c r="F74" s="197"/>
      <c r="G74" s="218"/>
      <c r="H74" s="184">
        <f t="shared" si="17"/>
        <v>0</v>
      </c>
      <c r="I74" s="185"/>
    </row>
    <row r="75" spans="1:9" x14ac:dyDescent="0.25">
      <c r="A75" s="23"/>
      <c r="B75" s="25" t="s">
        <v>17</v>
      </c>
      <c r="C75" s="25"/>
      <c r="D75" s="31" t="s">
        <v>18</v>
      </c>
      <c r="E75" s="197"/>
      <c r="F75" s="197"/>
      <c r="G75" s="218"/>
      <c r="H75" s="184">
        <f t="shared" si="17"/>
        <v>0</v>
      </c>
      <c r="I75" s="185"/>
    </row>
    <row r="76" spans="1:9" x14ac:dyDescent="0.25">
      <c r="A76" s="23"/>
      <c r="B76" s="25">
        <v>7.6</v>
      </c>
      <c r="C76" s="25"/>
      <c r="D76" s="31" t="s">
        <v>125</v>
      </c>
      <c r="E76" s="197"/>
      <c r="F76" s="197"/>
      <c r="G76" s="218"/>
      <c r="H76" s="184">
        <f t="shared" si="17"/>
        <v>0</v>
      </c>
      <c r="I76" s="185"/>
    </row>
    <row r="77" spans="1:9" x14ac:dyDescent="0.25">
      <c r="A77" s="23"/>
      <c r="B77" s="25">
        <v>7.7</v>
      </c>
      <c r="C77" s="25"/>
      <c r="D77" s="31" t="s">
        <v>126</v>
      </c>
      <c r="E77" s="197"/>
      <c r="F77" s="197"/>
      <c r="G77" s="218"/>
      <c r="H77" s="184">
        <f t="shared" si="17"/>
        <v>0</v>
      </c>
      <c r="I77" s="185"/>
    </row>
    <row r="78" spans="1:9" x14ac:dyDescent="0.25">
      <c r="A78" s="23"/>
      <c r="B78" s="23"/>
      <c r="C78" s="23"/>
      <c r="D78" s="23"/>
      <c r="E78" s="196"/>
      <c r="F78" s="200"/>
      <c r="G78" s="236"/>
      <c r="H78" s="236"/>
      <c r="I78" s="237"/>
    </row>
    <row r="79" spans="1:9" x14ac:dyDescent="0.25">
      <c r="A79" s="40" t="s">
        <v>127</v>
      </c>
      <c r="B79" s="21" t="s">
        <v>128</v>
      </c>
      <c r="C79" s="21"/>
      <c r="D79" s="22"/>
      <c r="E79" s="195">
        <f t="shared" ref="E79:G79" si="18">SUM(E81:E86)</f>
        <v>0</v>
      </c>
      <c r="F79" s="195">
        <f t="shared" si="18"/>
        <v>0</v>
      </c>
      <c r="G79" s="187">
        <f t="shared" si="18"/>
        <v>0</v>
      </c>
      <c r="H79" s="238">
        <f>IF(F79&gt;0,(G79)/F79,0)</f>
        <v>0</v>
      </c>
      <c r="I79" s="183">
        <f>SUM(I81:I86)</f>
        <v>0</v>
      </c>
    </row>
    <row r="80" spans="1:9" x14ac:dyDescent="0.25">
      <c r="A80" s="23"/>
      <c r="B80" s="24"/>
      <c r="C80" s="24"/>
      <c r="D80" s="23"/>
      <c r="E80" s="202"/>
      <c r="F80" s="202"/>
      <c r="G80" s="219"/>
      <c r="H80" s="219"/>
      <c r="I80" s="186"/>
    </row>
    <row r="81" spans="1:9" x14ac:dyDescent="0.25">
      <c r="A81" s="23"/>
      <c r="B81" s="25">
        <v>8.1</v>
      </c>
      <c r="C81" s="25"/>
      <c r="D81" s="31" t="s">
        <v>129</v>
      </c>
      <c r="E81" s="197"/>
      <c r="F81" s="197"/>
      <c r="G81" s="218"/>
      <c r="H81" s="184">
        <f t="shared" ref="H81:H86" si="19">IF(F81&gt;0,(G81)/F81,0)</f>
        <v>0</v>
      </c>
      <c r="I81" s="185"/>
    </row>
    <row r="82" spans="1:9" x14ac:dyDescent="0.25">
      <c r="A82" s="23"/>
      <c r="B82" s="25" t="s">
        <v>19</v>
      </c>
      <c r="C82" s="25"/>
      <c r="D82" s="26" t="s">
        <v>130</v>
      </c>
      <c r="E82" s="197"/>
      <c r="F82" s="197"/>
      <c r="G82" s="218"/>
      <c r="H82" s="184">
        <f t="shared" si="19"/>
        <v>0</v>
      </c>
      <c r="I82" s="185"/>
    </row>
    <row r="83" spans="1:9" x14ac:dyDescent="0.25">
      <c r="A83" s="23"/>
      <c r="B83" s="25" t="s">
        <v>20</v>
      </c>
      <c r="C83" s="25"/>
      <c r="D83" s="26" t="s">
        <v>131</v>
      </c>
      <c r="E83" s="197"/>
      <c r="F83" s="197"/>
      <c r="G83" s="218"/>
      <c r="H83" s="184">
        <f t="shared" si="19"/>
        <v>0</v>
      </c>
      <c r="I83" s="185"/>
    </row>
    <row r="84" spans="1:9" x14ac:dyDescent="0.25">
      <c r="A84" s="23"/>
      <c r="B84" s="25">
        <v>8.4</v>
      </c>
      <c r="C84" s="25"/>
      <c r="D84" s="41" t="s">
        <v>132</v>
      </c>
      <c r="E84" s="197"/>
      <c r="F84" s="197"/>
      <c r="G84" s="218"/>
      <c r="H84" s="184">
        <f t="shared" si="19"/>
        <v>0</v>
      </c>
      <c r="I84" s="185"/>
    </row>
    <row r="85" spans="1:9" x14ac:dyDescent="0.25">
      <c r="A85" s="23"/>
      <c r="B85" s="25">
        <v>8.5</v>
      </c>
      <c r="C85" s="25"/>
      <c r="D85" s="42" t="s">
        <v>133</v>
      </c>
      <c r="E85" s="197"/>
      <c r="F85" s="197"/>
      <c r="G85" s="218"/>
      <c r="H85" s="184">
        <f t="shared" si="19"/>
        <v>0</v>
      </c>
      <c r="I85" s="185"/>
    </row>
    <row r="86" spans="1:9" x14ac:dyDescent="0.25">
      <c r="A86" s="23"/>
      <c r="B86" s="25">
        <v>8.6</v>
      </c>
      <c r="C86" s="25"/>
      <c r="D86" s="41" t="s">
        <v>134</v>
      </c>
      <c r="E86" s="197"/>
      <c r="F86" s="197"/>
      <c r="G86" s="218"/>
      <c r="H86" s="184">
        <f t="shared" si="19"/>
        <v>0</v>
      </c>
      <c r="I86" s="185"/>
    </row>
    <row r="87" spans="1:9" x14ac:dyDescent="0.25">
      <c r="A87" s="23"/>
      <c r="B87" s="43"/>
      <c r="C87" s="43"/>
      <c r="D87" s="44"/>
      <c r="E87" s="196"/>
      <c r="F87" s="200"/>
      <c r="G87" s="236"/>
      <c r="H87" s="236"/>
      <c r="I87" s="237"/>
    </row>
    <row r="88" spans="1:9" x14ac:dyDescent="0.25">
      <c r="A88" s="40" t="s">
        <v>135</v>
      </c>
      <c r="B88" s="21" t="s">
        <v>136</v>
      </c>
      <c r="C88" s="21"/>
      <c r="D88" s="22"/>
      <c r="E88" s="195">
        <f t="shared" ref="E88:G88" si="20">SUM(E90:E94)</f>
        <v>0</v>
      </c>
      <c r="F88" s="195">
        <f t="shared" si="20"/>
        <v>0</v>
      </c>
      <c r="G88" s="187">
        <f t="shared" si="20"/>
        <v>0</v>
      </c>
      <c r="H88" s="238">
        <f>IF(F88&gt;0,(G88)/F88,0)</f>
        <v>0</v>
      </c>
      <c r="I88" s="183">
        <f>SUM(I90:I94)</f>
        <v>0</v>
      </c>
    </row>
    <row r="89" spans="1:9" x14ac:dyDescent="0.25">
      <c r="A89" s="23"/>
      <c r="B89" s="24"/>
      <c r="C89" s="24"/>
      <c r="D89" s="23"/>
      <c r="E89" s="196"/>
      <c r="F89" s="196"/>
      <c r="G89" s="219"/>
      <c r="H89" s="219"/>
      <c r="I89" s="186"/>
    </row>
    <row r="90" spans="1:9" x14ac:dyDescent="0.25">
      <c r="A90" s="23"/>
      <c r="B90" s="25" t="s">
        <v>21</v>
      </c>
      <c r="C90" s="25"/>
      <c r="D90" s="26" t="s">
        <v>137</v>
      </c>
      <c r="E90" s="197"/>
      <c r="F90" s="197"/>
      <c r="G90" s="218"/>
      <c r="H90" s="184">
        <f t="shared" ref="H90:H94" si="21">IF(F90&gt;0,(G90)/F90,0)</f>
        <v>0</v>
      </c>
      <c r="I90" s="185"/>
    </row>
    <row r="91" spans="1:9" x14ac:dyDescent="0.25">
      <c r="A91" s="23"/>
      <c r="B91" s="25" t="s">
        <v>22</v>
      </c>
      <c r="C91" s="25"/>
      <c r="D91" s="26" t="s">
        <v>138</v>
      </c>
      <c r="E91" s="197"/>
      <c r="F91" s="197"/>
      <c r="G91" s="218"/>
      <c r="H91" s="184">
        <f t="shared" si="21"/>
        <v>0</v>
      </c>
      <c r="I91" s="185"/>
    </row>
    <row r="92" spans="1:9" x14ac:dyDescent="0.25">
      <c r="A92" s="23"/>
      <c r="B92" s="25" t="s">
        <v>23</v>
      </c>
      <c r="C92" s="25"/>
      <c r="D92" s="26" t="s">
        <v>139</v>
      </c>
      <c r="E92" s="197"/>
      <c r="F92" s="197"/>
      <c r="G92" s="218"/>
      <c r="H92" s="184">
        <f t="shared" si="21"/>
        <v>0</v>
      </c>
      <c r="I92" s="185"/>
    </row>
    <row r="93" spans="1:9" x14ac:dyDescent="0.25">
      <c r="A93" s="23"/>
      <c r="B93" s="25">
        <v>9.4</v>
      </c>
      <c r="C93" s="25"/>
      <c r="D93" s="26" t="s">
        <v>140</v>
      </c>
      <c r="E93" s="197"/>
      <c r="F93" s="197"/>
      <c r="G93" s="218"/>
      <c r="H93" s="184">
        <f t="shared" si="21"/>
        <v>0</v>
      </c>
      <c r="I93" s="185"/>
    </row>
    <row r="94" spans="1:9" x14ac:dyDescent="0.25">
      <c r="A94" s="23"/>
      <c r="B94" s="25">
        <v>9.5</v>
      </c>
      <c r="C94" s="25"/>
      <c r="D94" s="26" t="s">
        <v>141</v>
      </c>
      <c r="E94" s="197"/>
      <c r="F94" s="197"/>
      <c r="G94" s="218"/>
      <c r="H94" s="184">
        <f t="shared" si="21"/>
        <v>0</v>
      </c>
      <c r="I94" s="185"/>
    </row>
    <row r="95" spans="1:9" x14ac:dyDescent="0.25">
      <c r="A95" s="23"/>
      <c r="B95" s="24"/>
      <c r="C95" s="24"/>
      <c r="D95" s="23"/>
      <c r="E95" s="196"/>
      <c r="F95" s="200"/>
      <c r="G95" s="236"/>
      <c r="H95" s="236"/>
      <c r="I95" s="237"/>
    </row>
    <row r="96" spans="1:9" x14ac:dyDescent="0.25">
      <c r="A96" s="20" t="s">
        <v>142</v>
      </c>
      <c r="B96" s="36"/>
      <c r="C96" s="36"/>
      <c r="D96" s="22"/>
      <c r="E96" s="195">
        <f t="shared" ref="E96:I96" si="22">E88+E79+E69+E57+E47+E42+E35+E25+E15</f>
        <v>0</v>
      </c>
      <c r="F96" s="195">
        <f t="shared" si="22"/>
        <v>0</v>
      </c>
      <c r="G96" s="187">
        <f t="shared" si="22"/>
        <v>0</v>
      </c>
      <c r="H96" s="238">
        <f>IF(F96&gt;0,(G96)/F96,0)</f>
        <v>0</v>
      </c>
      <c r="I96" s="245">
        <f t="shared" si="22"/>
        <v>0</v>
      </c>
    </row>
    <row r="97" spans="1:9" x14ac:dyDescent="0.25">
      <c r="A97" s="9"/>
      <c r="B97" s="10"/>
      <c r="C97" s="10"/>
      <c r="D97" s="9"/>
      <c r="E97" s="203"/>
      <c r="F97" s="203"/>
      <c r="G97" s="219"/>
      <c r="H97" s="219"/>
      <c r="I97" s="186"/>
    </row>
    <row r="98" spans="1:9" x14ac:dyDescent="0.25">
      <c r="A98" s="9"/>
      <c r="B98" s="13"/>
      <c r="C98" s="13"/>
      <c r="D98" s="12" t="s">
        <v>143</v>
      </c>
      <c r="E98" s="197">
        <f t="shared" ref="E98:F98" si="23">E96*0.075</f>
        <v>0</v>
      </c>
      <c r="F98" s="197">
        <f t="shared" si="23"/>
        <v>0</v>
      </c>
      <c r="G98" s="208">
        <v>0</v>
      </c>
      <c r="H98" s="239"/>
      <c r="I98" s="185"/>
    </row>
    <row r="99" spans="1:9" x14ac:dyDescent="0.25">
      <c r="A99" s="9"/>
      <c r="B99" s="13"/>
      <c r="C99" s="13"/>
      <c r="D99" s="12" t="s">
        <v>144</v>
      </c>
      <c r="E99" s="197">
        <f>E96*0.05</f>
        <v>0</v>
      </c>
      <c r="F99" s="197">
        <f>F96*0.05</f>
        <v>0</v>
      </c>
      <c r="G99" s="255">
        <v>0</v>
      </c>
      <c r="H99" s="218"/>
      <c r="I99" s="256"/>
    </row>
    <row r="100" spans="1:9" ht="13" thickBot="1" x14ac:dyDescent="0.3">
      <c r="A100" s="228"/>
      <c r="B100" s="228"/>
      <c r="C100" s="228"/>
      <c r="D100" s="228"/>
      <c r="E100" s="229"/>
      <c r="F100" s="229"/>
      <c r="G100" s="230"/>
      <c r="H100" s="230"/>
      <c r="I100" s="231"/>
    </row>
    <row r="101" spans="1:9" ht="20.25" customHeight="1" thickBot="1" x14ac:dyDescent="0.3">
      <c r="A101" s="222" t="s">
        <v>145</v>
      </c>
      <c r="B101" s="223"/>
      <c r="C101" s="223"/>
      <c r="D101" s="224"/>
      <c r="E101" s="225">
        <f t="shared" ref="E101:F101" si="24">E96+E98+E99</f>
        <v>0</v>
      </c>
      <c r="F101" s="225">
        <f t="shared" si="24"/>
        <v>0</v>
      </c>
      <c r="G101" s="226">
        <f>G96</f>
        <v>0</v>
      </c>
      <c r="H101" s="254">
        <f>IF(F101&gt;0,(G101)/F101,0)</f>
        <v>0</v>
      </c>
      <c r="I101" s="227">
        <f>I96+I98+I99</f>
        <v>0</v>
      </c>
    </row>
    <row r="102" spans="1:9" ht="13" thickBot="1" x14ac:dyDescent="0.3">
      <c r="A102" s="14"/>
      <c r="B102" s="14"/>
      <c r="C102" s="14"/>
      <c r="D102" s="14"/>
      <c r="E102" s="246" t="s">
        <v>251</v>
      </c>
      <c r="F102" s="247">
        <f>SUM(F101:G101)</f>
        <v>0</v>
      </c>
      <c r="G102" s="214"/>
      <c r="H102" s="214"/>
      <c r="I102" s="215"/>
    </row>
    <row r="103" spans="1:9" ht="13" x14ac:dyDescent="0.3">
      <c r="A103" s="14"/>
      <c r="B103" s="14"/>
      <c r="C103" s="14"/>
      <c r="D103" s="14"/>
      <c r="E103" s="213"/>
      <c r="F103" s="213"/>
      <c r="G103" s="216"/>
      <c r="H103" s="216"/>
      <c r="I103" s="215"/>
    </row>
    <row r="104" spans="1:9" x14ac:dyDescent="0.25">
      <c r="A104" s="23" t="s">
        <v>247</v>
      </c>
      <c r="B104" s="14"/>
      <c r="C104" s="23"/>
      <c r="D104" s="14"/>
      <c r="E104" s="14"/>
      <c r="F104" s="14"/>
      <c r="G104" s="14"/>
      <c r="H104" s="14"/>
    </row>
    <row r="105" spans="1:9" ht="13.5" customHeight="1" x14ac:dyDescent="0.25">
      <c r="A105" s="23" t="s">
        <v>148</v>
      </c>
      <c r="B105" s="14"/>
      <c r="C105" s="23"/>
      <c r="D105" s="14"/>
      <c r="E105" s="14"/>
      <c r="F105" s="14"/>
      <c r="G105" s="14"/>
      <c r="H105" s="14"/>
    </row>
    <row r="107" spans="1:9" ht="13" x14ac:dyDescent="0.3">
      <c r="A107" s="11"/>
    </row>
    <row r="108" spans="1:9" x14ac:dyDescent="0.25">
      <c r="A108" s="232"/>
    </row>
    <row r="109" spans="1:9" ht="13" x14ac:dyDescent="0.3">
      <c r="B109" s="233"/>
      <c r="C109" s="233"/>
      <c r="D109" s="233"/>
    </row>
  </sheetData>
  <sheetProtection sheet="1" objects="1" scenarios="1"/>
  <customSheetViews>
    <customSheetView guid="{4108416B-5FCF-9148-B865-D4B53A13A6E1}" scale="150" zeroValues="0" fitToPage="1" topLeftCell="A96">
      <selection activeCell="E131" sqref="E131"/>
      <rowBreaks count="2" manualBreakCount="2">
        <brk id="32" max="16383" man="1"/>
        <brk id="66" max="16383" man="1"/>
      </rowBreaks>
      <pageMargins left="0.78740157480314965" right="0.59055118110236227" top="0.59055118110236227" bottom="0.59055118110236227" header="0.39370078740157483" footer="0.39370078740157483"/>
      <printOptions horizontalCentered="1"/>
      <pageSetup paperSize="9" scale="86" fitToHeight="0" orientation="landscape" r:id="rId1"/>
      <headerFooter alignWithMargins="0">
        <oddFooter>Seite &amp;P von &amp;N</oddFooter>
      </headerFooter>
    </customSheetView>
    <customSheetView guid="{399FB181-D28D-6749-BA0C-8B6BC743F635}" scale="150" zeroValues="0" fitToPage="1" topLeftCell="A96">
      <selection activeCell="E131" sqref="E131"/>
      <rowBreaks count="2" manualBreakCount="2">
        <brk id="32" max="16383" man="1"/>
        <brk id="66" max="16383" man="1"/>
      </rowBreaks>
      <pageMargins left="0.78740157480314965" right="0.59055118110236227" top="0.59055118110236227" bottom="0.59055118110236227" header="0.39370078740157483" footer="0.39370078740157483"/>
      <printOptions horizontalCentered="1"/>
      <pageSetup paperSize="9" scale="86" fitToHeight="0" orientation="landscape" r:id="rId2"/>
      <headerFooter alignWithMargins="0">
        <oddFooter>Seite &amp;P von &amp;N</oddFooter>
      </headerFooter>
    </customSheetView>
  </customSheetViews>
  <phoneticPr fontId="0" type="noConversion"/>
  <printOptions horizontalCentered="1"/>
  <pageMargins left="0.78740157480314965" right="0.59055118110236227" top="0.59055118110236227" bottom="0.59055118110236227" header="0.39370078740157483" footer="0.39370078740157483"/>
  <pageSetup paperSize="9" scale="86" fitToHeight="0" orientation="landscape" r:id="rId3"/>
  <headerFooter alignWithMargins="0">
    <oddFooter>Seite &amp;P von &amp;N</oddFooter>
  </headerFooter>
  <rowBreaks count="2" manualBreakCount="2">
    <brk id="32" max="16383" man="1"/>
    <brk id="66" max="16383" man="1"/>
  </rowBreaks>
  <cellWatches>
    <cellWatch r="E101"/>
  </cellWatches>
  <ignoredErrors>
    <ignoredError sqref="E101" unlockedFormula="1"/>
    <ignoredError sqref="B17:B23 B27:B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4"/>
  <sheetViews>
    <sheetView topLeftCell="A94" workbookViewId="0">
      <selection activeCell="D2" sqref="D2"/>
    </sheetView>
  </sheetViews>
  <sheetFormatPr baseColWidth="10" defaultColWidth="11.453125" defaultRowHeight="11.5" x14ac:dyDescent="0.25"/>
  <cols>
    <col min="1" max="1" width="5.54296875" style="9" customWidth="1"/>
    <col min="2" max="2" width="35.453125" style="9" customWidth="1"/>
    <col min="3" max="3" width="15" style="9" customWidth="1"/>
    <col min="4" max="5" width="9.54296875" style="9" customWidth="1"/>
    <col min="6" max="6" width="5.453125" style="10" customWidth="1"/>
    <col min="7" max="7" width="2" style="9" customWidth="1"/>
    <col min="8" max="8" width="4.54296875" style="125" customWidth="1"/>
    <col min="9" max="16384" width="11.453125" style="9"/>
  </cols>
  <sheetData>
    <row r="1" spans="1:8" s="48" customFormat="1" ht="13.4" customHeight="1" x14ac:dyDescent="0.25">
      <c r="A1" s="206" t="s">
        <v>149</v>
      </c>
      <c r="B1" s="171"/>
      <c r="C1" s="172"/>
      <c r="D1" s="172"/>
      <c r="E1" s="172"/>
      <c r="F1" s="173"/>
      <c r="G1" s="172"/>
      <c r="H1" s="174"/>
    </row>
    <row r="2" spans="1:8" ht="13.4" customHeight="1" x14ac:dyDescent="0.25">
      <c r="A2" s="49" t="s">
        <v>65</v>
      </c>
      <c r="B2" s="50">
        <f>Demande!E11</f>
        <v>0</v>
      </c>
      <c r="C2" s="49" t="s">
        <v>72</v>
      </c>
      <c r="D2" s="51">
        <f>Demande!E28</f>
        <v>0</v>
      </c>
      <c r="E2" s="52"/>
      <c r="F2" s="53"/>
      <c r="G2" s="46"/>
      <c r="H2" s="47"/>
    </row>
    <row r="3" spans="1:8" ht="13.4" customHeight="1" x14ac:dyDescent="0.25">
      <c r="A3" s="49" t="s">
        <v>24</v>
      </c>
      <c r="B3" s="207">
        <f>Demande!E12</f>
        <v>0</v>
      </c>
      <c r="C3" s="49"/>
      <c r="D3" s="49"/>
      <c r="E3" s="49"/>
      <c r="F3" s="49"/>
      <c r="G3" s="46"/>
      <c r="H3" s="47"/>
    </row>
    <row r="4" spans="1:8" ht="13.4" customHeight="1" thickBot="1" x14ac:dyDescent="0.3">
      <c r="A4" s="49" t="s">
        <v>25</v>
      </c>
      <c r="B4" s="207">
        <f>Demande!E13</f>
        <v>0</v>
      </c>
      <c r="C4" s="49"/>
      <c r="D4" s="49"/>
      <c r="E4" s="49"/>
      <c r="F4" s="49"/>
      <c r="G4" s="46"/>
      <c r="H4" s="47"/>
    </row>
    <row r="5" spans="1:8" ht="13.4" customHeight="1" thickBot="1" x14ac:dyDescent="0.3">
      <c r="A5" s="54"/>
      <c r="B5" s="55" t="s">
        <v>150</v>
      </c>
      <c r="C5" s="56"/>
      <c r="D5" s="57">
        <f>D6+D114+D128+D142</f>
        <v>0</v>
      </c>
      <c r="E5" s="57">
        <f>E6+E114+E128+E142</f>
        <v>0</v>
      </c>
      <c r="F5" s="58">
        <f>IF($E$5&gt;0,E5/$E$5,0)</f>
        <v>0</v>
      </c>
      <c r="H5" s="59" t="s">
        <v>63</v>
      </c>
    </row>
    <row r="6" spans="1:8" ht="13.4" customHeight="1" thickBot="1" x14ac:dyDescent="0.3">
      <c r="A6" s="60"/>
      <c r="B6" s="61" t="s">
        <v>151</v>
      </c>
      <c r="C6" s="62"/>
      <c r="D6" s="63">
        <f>SUM(D7,D10,D23,D47,D65,D75,D85,D92)</f>
        <v>0</v>
      </c>
      <c r="E6" s="63">
        <f>SUM(E7,E10,E23,E47,E65,E75,E85,E92)</f>
        <v>0</v>
      </c>
      <c r="F6" s="64">
        <f>IF($E$5&gt;0,E6/$E$5,0)</f>
        <v>0</v>
      </c>
      <c r="H6" s="65"/>
    </row>
    <row r="7" spans="1:8" ht="13.4" customHeight="1" x14ac:dyDescent="0.25">
      <c r="A7" s="66">
        <v>1</v>
      </c>
      <c r="B7" s="67" t="s">
        <v>26</v>
      </c>
      <c r="C7" s="68"/>
      <c r="D7" s="69">
        <f>SUM(D8:D9)</f>
        <v>0</v>
      </c>
      <c r="E7" s="69">
        <f>SUM(E8:E9)</f>
        <v>0</v>
      </c>
      <c r="F7" s="70">
        <f t="shared" ref="F7:F22" si="0">IF($E$6&gt;0,E7/$E$6,0)</f>
        <v>0</v>
      </c>
      <c r="H7" s="65"/>
    </row>
    <row r="8" spans="1:8" ht="13.4" customHeight="1" x14ac:dyDescent="0.25">
      <c r="A8" s="71">
        <v>110</v>
      </c>
      <c r="B8" s="72" t="s">
        <v>152</v>
      </c>
      <c r="C8" s="73"/>
      <c r="D8" s="74"/>
      <c r="E8" s="75"/>
      <c r="F8" s="76">
        <f t="shared" si="0"/>
        <v>0</v>
      </c>
      <c r="H8" s="77"/>
    </row>
    <row r="9" spans="1:8" ht="13.4" customHeight="1" thickBot="1" x14ac:dyDescent="0.3">
      <c r="A9" s="78">
        <v>120</v>
      </c>
      <c r="B9" s="79" t="s">
        <v>153</v>
      </c>
      <c r="C9" s="80"/>
      <c r="D9" s="81"/>
      <c r="E9" s="82"/>
      <c r="F9" s="83">
        <f t="shared" si="0"/>
        <v>0</v>
      </c>
      <c r="H9" s="84"/>
    </row>
    <row r="10" spans="1:8" ht="13.4" customHeight="1" x14ac:dyDescent="0.25">
      <c r="A10" s="66">
        <v>2</v>
      </c>
      <c r="B10" s="67" t="s">
        <v>154</v>
      </c>
      <c r="C10" s="68"/>
      <c r="D10" s="69">
        <f>SUM(D11:D22)</f>
        <v>0</v>
      </c>
      <c r="E10" s="69">
        <f>SUM(E11:E22)</f>
        <v>0</v>
      </c>
      <c r="F10" s="70">
        <f t="shared" si="0"/>
        <v>0</v>
      </c>
      <c r="H10" s="65"/>
    </row>
    <row r="11" spans="1:8" ht="13.4" customHeight="1" x14ac:dyDescent="0.25">
      <c r="A11" s="71">
        <v>201</v>
      </c>
      <c r="B11" s="9" t="s">
        <v>155</v>
      </c>
      <c r="C11" s="85"/>
      <c r="D11" s="86"/>
      <c r="E11" s="75"/>
      <c r="F11" s="76">
        <f t="shared" si="0"/>
        <v>0</v>
      </c>
      <c r="H11" s="77"/>
    </row>
    <row r="12" spans="1:8" ht="13.4" customHeight="1" x14ac:dyDescent="0.25">
      <c r="A12" s="87">
        <v>202</v>
      </c>
      <c r="B12" s="88" t="s">
        <v>156</v>
      </c>
      <c r="C12" s="85"/>
      <c r="D12" s="86"/>
      <c r="E12" s="75"/>
      <c r="F12" s="76">
        <f t="shared" si="0"/>
        <v>0</v>
      </c>
      <c r="H12" s="84"/>
    </row>
    <row r="13" spans="1:8" ht="13.4" customHeight="1" x14ac:dyDescent="0.25">
      <c r="A13" s="87">
        <v>203</v>
      </c>
      <c r="B13" s="88" t="s">
        <v>157</v>
      </c>
      <c r="C13" s="85"/>
      <c r="D13" s="86"/>
      <c r="E13" s="75"/>
      <c r="F13" s="76">
        <f t="shared" si="0"/>
        <v>0</v>
      </c>
      <c r="H13" s="84"/>
    </row>
    <row r="14" spans="1:8" ht="13.4" customHeight="1" x14ac:dyDescent="0.25">
      <c r="A14" s="87">
        <v>210</v>
      </c>
      <c r="B14" s="88" t="s">
        <v>158</v>
      </c>
      <c r="C14" s="85"/>
      <c r="D14" s="86"/>
      <c r="E14" s="75"/>
      <c r="F14" s="76">
        <f t="shared" si="0"/>
        <v>0</v>
      </c>
      <c r="H14" s="84"/>
    </row>
    <row r="15" spans="1:8" ht="13.4" customHeight="1" x14ac:dyDescent="0.25">
      <c r="A15" s="87">
        <v>220</v>
      </c>
      <c r="B15" s="88" t="s">
        <v>159</v>
      </c>
      <c r="C15" s="85"/>
      <c r="D15" s="86"/>
      <c r="E15" s="75"/>
      <c r="F15" s="76">
        <f t="shared" si="0"/>
        <v>0</v>
      </c>
      <c r="H15" s="84"/>
    </row>
    <row r="16" spans="1:8" ht="13.4" customHeight="1" x14ac:dyDescent="0.25">
      <c r="A16" s="87">
        <v>250</v>
      </c>
      <c r="B16" s="88" t="s">
        <v>160</v>
      </c>
      <c r="C16" s="85"/>
      <c r="D16" s="86"/>
      <c r="E16" s="75"/>
      <c r="F16" s="76">
        <f t="shared" si="0"/>
        <v>0</v>
      </c>
      <c r="H16" s="84"/>
    </row>
    <row r="17" spans="1:8" ht="13.4" customHeight="1" x14ac:dyDescent="0.25">
      <c r="A17" s="87">
        <v>251</v>
      </c>
      <c r="B17" s="88" t="s">
        <v>161</v>
      </c>
      <c r="C17" s="85"/>
      <c r="D17" s="86"/>
      <c r="E17" s="75"/>
      <c r="F17" s="76">
        <f t="shared" si="0"/>
        <v>0</v>
      </c>
      <c r="H17" s="84"/>
    </row>
    <row r="18" spans="1:8" ht="13.4" customHeight="1" x14ac:dyDescent="0.25">
      <c r="A18" s="87">
        <v>252</v>
      </c>
      <c r="B18" s="88" t="s">
        <v>162</v>
      </c>
      <c r="C18" s="85"/>
      <c r="D18" s="86"/>
      <c r="E18" s="75"/>
      <c r="F18" s="76">
        <f t="shared" si="0"/>
        <v>0</v>
      </c>
      <c r="H18" s="84"/>
    </row>
    <row r="19" spans="1:8" ht="13.4" customHeight="1" x14ac:dyDescent="0.25">
      <c r="A19" s="87">
        <v>253</v>
      </c>
      <c r="B19" s="88" t="s">
        <v>163</v>
      </c>
      <c r="C19" s="85"/>
      <c r="D19" s="86"/>
      <c r="E19" s="75"/>
      <c r="F19" s="76">
        <f t="shared" si="0"/>
        <v>0</v>
      </c>
      <c r="H19" s="84"/>
    </row>
    <row r="20" spans="1:8" ht="13.4" customHeight="1" x14ac:dyDescent="0.25">
      <c r="A20" s="87">
        <v>254</v>
      </c>
      <c r="B20" s="88" t="s">
        <v>164</v>
      </c>
      <c r="C20" s="85"/>
      <c r="D20" s="86"/>
      <c r="E20" s="75"/>
      <c r="F20" s="76">
        <f t="shared" si="0"/>
        <v>0</v>
      </c>
      <c r="H20" s="84"/>
    </row>
    <row r="21" spans="1:8" ht="13.4" customHeight="1" x14ac:dyDescent="0.25">
      <c r="A21" s="87">
        <v>255</v>
      </c>
      <c r="B21" s="88" t="s">
        <v>165</v>
      </c>
      <c r="C21" s="85"/>
      <c r="D21" s="86"/>
      <c r="E21" s="75"/>
      <c r="F21" s="76">
        <f t="shared" si="0"/>
        <v>0</v>
      </c>
      <c r="H21" s="84"/>
    </row>
    <row r="22" spans="1:8" ht="13.4" customHeight="1" thickBot="1" x14ac:dyDescent="0.3">
      <c r="A22" s="78">
        <v>260</v>
      </c>
      <c r="B22" s="79" t="s">
        <v>166</v>
      </c>
      <c r="C22" s="80"/>
      <c r="D22" s="81"/>
      <c r="E22" s="82"/>
      <c r="F22" s="83">
        <f t="shared" si="0"/>
        <v>0</v>
      </c>
      <c r="H22" s="89"/>
    </row>
    <row r="23" spans="1:8" ht="13.4" customHeight="1" x14ac:dyDescent="0.25">
      <c r="A23" s="66">
        <v>3</v>
      </c>
      <c r="B23" s="67" t="s">
        <v>167</v>
      </c>
      <c r="C23" s="68"/>
      <c r="D23" s="69">
        <f>SUM(D24:D46)</f>
        <v>0</v>
      </c>
      <c r="E23" s="69">
        <f>SUM(E24:E46)</f>
        <v>0</v>
      </c>
      <c r="F23" s="70">
        <f>IF($E$6&gt;0,E23/$E$6,0)</f>
        <v>0</v>
      </c>
      <c r="H23" s="65"/>
    </row>
    <row r="24" spans="1:8" ht="13.4" customHeight="1" x14ac:dyDescent="0.25">
      <c r="A24" s="87">
        <v>301</v>
      </c>
      <c r="B24" s="72" t="s">
        <v>27</v>
      </c>
      <c r="C24" s="85"/>
      <c r="D24" s="86"/>
      <c r="E24" s="75"/>
      <c r="F24" s="76">
        <f t="shared" ref="F24:F46" si="1">IF($E$6&gt;0,E24/$E$6,0)</f>
        <v>0</v>
      </c>
      <c r="H24" s="77"/>
    </row>
    <row r="25" spans="1:8" ht="13.4" customHeight="1" x14ac:dyDescent="0.25">
      <c r="A25" s="87">
        <v>302</v>
      </c>
      <c r="B25" s="72" t="s">
        <v>28</v>
      </c>
      <c r="C25" s="85"/>
      <c r="D25" s="86"/>
      <c r="E25" s="75"/>
      <c r="F25" s="76">
        <f t="shared" si="1"/>
        <v>0</v>
      </c>
      <c r="H25" s="84"/>
    </row>
    <row r="26" spans="1:8" ht="13.4" customHeight="1" x14ac:dyDescent="0.25">
      <c r="A26" s="87">
        <v>305</v>
      </c>
      <c r="B26" s="72" t="s">
        <v>29</v>
      </c>
      <c r="C26" s="85"/>
      <c r="D26" s="86"/>
      <c r="E26" s="75"/>
      <c r="F26" s="76">
        <f t="shared" si="1"/>
        <v>0</v>
      </c>
      <c r="H26" s="84"/>
    </row>
    <row r="27" spans="1:8" ht="13.4" customHeight="1" x14ac:dyDescent="0.25">
      <c r="A27" s="87">
        <v>306</v>
      </c>
      <c r="B27" s="72" t="s">
        <v>30</v>
      </c>
      <c r="C27" s="85"/>
      <c r="D27" s="86"/>
      <c r="E27" s="75"/>
      <c r="F27" s="76">
        <f t="shared" si="1"/>
        <v>0</v>
      </c>
      <c r="H27" s="84"/>
    </row>
    <row r="28" spans="1:8" ht="13.4" customHeight="1" x14ac:dyDescent="0.25">
      <c r="A28" s="87">
        <v>307</v>
      </c>
      <c r="B28" s="72" t="s">
        <v>31</v>
      </c>
      <c r="C28" s="85"/>
      <c r="D28" s="86"/>
      <c r="E28" s="75"/>
      <c r="F28" s="76">
        <f t="shared" si="1"/>
        <v>0</v>
      </c>
      <c r="H28" s="84"/>
    </row>
    <row r="29" spans="1:8" ht="13.4" customHeight="1" x14ac:dyDescent="0.25">
      <c r="A29" s="87">
        <v>311</v>
      </c>
      <c r="B29" s="72" t="s">
        <v>32</v>
      </c>
      <c r="C29" s="85"/>
      <c r="D29" s="86"/>
      <c r="E29" s="75"/>
      <c r="F29" s="76">
        <f t="shared" si="1"/>
        <v>0</v>
      </c>
      <c r="H29" s="84"/>
    </row>
    <row r="30" spans="1:8" ht="13.4" customHeight="1" x14ac:dyDescent="0.25">
      <c r="A30" s="87">
        <v>312</v>
      </c>
      <c r="B30" s="72" t="s">
        <v>33</v>
      </c>
      <c r="C30" s="85"/>
      <c r="D30" s="86"/>
      <c r="E30" s="75"/>
      <c r="F30" s="76">
        <f t="shared" si="1"/>
        <v>0</v>
      </c>
      <c r="H30" s="84"/>
    </row>
    <row r="31" spans="1:8" ht="13.4" customHeight="1" x14ac:dyDescent="0.25">
      <c r="A31" s="87">
        <v>315</v>
      </c>
      <c r="B31" s="72" t="s">
        <v>34</v>
      </c>
      <c r="C31" s="85"/>
      <c r="D31" s="86"/>
      <c r="E31" s="75"/>
      <c r="F31" s="76">
        <f t="shared" si="1"/>
        <v>0</v>
      </c>
      <c r="H31" s="84"/>
    </row>
    <row r="32" spans="1:8" ht="13.4" customHeight="1" x14ac:dyDescent="0.25">
      <c r="A32" s="87">
        <v>316</v>
      </c>
      <c r="B32" s="72" t="s">
        <v>35</v>
      </c>
      <c r="C32" s="85"/>
      <c r="D32" s="86"/>
      <c r="E32" s="75"/>
      <c r="F32" s="76">
        <f t="shared" si="1"/>
        <v>0</v>
      </c>
      <c r="H32" s="84"/>
    </row>
    <row r="33" spans="1:8" ht="13.4" customHeight="1" x14ac:dyDescent="0.25">
      <c r="A33" s="87">
        <v>317</v>
      </c>
      <c r="B33" s="72" t="s">
        <v>36</v>
      </c>
      <c r="C33" s="85"/>
      <c r="D33" s="86"/>
      <c r="E33" s="75"/>
      <c r="F33" s="76">
        <f t="shared" si="1"/>
        <v>0</v>
      </c>
      <c r="H33" s="84"/>
    </row>
    <row r="34" spans="1:8" ht="13.4" customHeight="1" x14ac:dyDescent="0.25">
      <c r="A34" s="87">
        <v>318</v>
      </c>
      <c r="B34" s="72" t="s">
        <v>37</v>
      </c>
      <c r="C34" s="85"/>
      <c r="D34" s="86"/>
      <c r="E34" s="75"/>
      <c r="F34" s="90">
        <f t="shared" si="1"/>
        <v>0</v>
      </c>
      <c r="H34" s="84"/>
    </row>
    <row r="35" spans="1:8" ht="13.4" customHeight="1" x14ac:dyDescent="0.25">
      <c r="A35" s="87">
        <v>319</v>
      </c>
      <c r="B35" s="72" t="s">
        <v>38</v>
      </c>
      <c r="C35" s="85"/>
      <c r="D35" s="86"/>
      <c r="E35" s="75"/>
      <c r="F35" s="76">
        <f t="shared" si="1"/>
        <v>0</v>
      </c>
      <c r="H35" s="84"/>
    </row>
    <row r="36" spans="1:8" ht="13.4" customHeight="1" x14ac:dyDescent="0.25">
      <c r="A36" s="87">
        <v>321</v>
      </c>
      <c r="B36" s="72" t="s">
        <v>39</v>
      </c>
      <c r="C36" s="85"/>
      <c r="D36" s="86"/>
      <c r="E36" s="75"/>
      <c r="F36" s="76">
        <f t="shared" si="1"/>
        <v>0</v>
      </c>
      <c r="H36" s="84"/>
    </row>
    <row r="37" spans="1:8" ht="13.4" customHeight="1" x14ac:dyDescent="0.25">
      <c r="A37" s="87">
        <v>322</v>
      </c>
      <c r="B37" s="72" t="s">
        <v>40</v>
      </c>
      <c r="C37" s="85"/>
      <c r="D37" s="86"/>
      <c r="E37" s="75"/>
      <c r="F37" s="76">
        <f t="shared" si="1"/>
        <v>0</v>
      </c>
      <c r="H37" s="84"/>
    </row>
    <row r="38" spans="1:8" ht="13.4" customHeight="1" x14ac:dyDescent="0.25">
      <c r="A38" s="87">
        <v>331</v>
      </c>
      <c r="B38" s="72" t="s">
        <v>168</v>
      </c>
      <c r="C38" s="85"/>
      <c r="D38" s="86"/>
      <c r="E38" s="75"/>
      <c r="F38" s="76">
        <f t="shared" si="1"/>
        <v>0</v>
      </c>
      <c r="H38" s="84"/>
    </row>
    <row r="39" spans="1:8" ht="13.4" customHeight="1" x14ac:dyDescent="0.25">
      <c r="A39" s="87">
        <v>332</v>
      </c>
      <c r="B39" s="72" t="s">
        <v>169</v>
      </c>
      <c r="C39" s="85"/>
      <c r="D39" s="86"/>
      <c r="E39" s="75"/>
      <c r="F39" s="76">
        <f t="shared" si="1"/>
        <v>0</v>
      </c>
      <c r="H39" s="84"/>
    </row>
    <row r="40" spans="1:8" ht="13.4" customHeight="1" x14ac:dyDescent="0.25">
      <c r="A40" s="87">
        <v>341</v>
      </c>
      <c r="B40" s="72" t="s">
        <v>41</v>
      </c>
      <c r="C40" s="85"/>
      <c r="D40" s="86"/>
      <c r="E40" s="75"/>
      <c r="F40" s="76">
        <f t="shared" si="1"/>
        <v>0</v>
      </c>
      <c r="H40" s="84"/>
    </row>
    <row r="41" spans="1:8" ht="13.4" customHeight="1" x14ac:dyDescent="0.25">
      <c r="A41" s="87">
        <v>342</v>
      </c>
      <c r="B41" s="72" t="s">
        <v>42</v>
      </c>
      <c r="C41" s="85"/>
      <c r="D41" s="86"/>
      <c r="E41" s="75"/>
      <c r="F41" s="76">
        <f t="shared" si="1"/>
        <v>0</v>
      </c>
      <c r="H41" s="84"/>
    </row>
    <row r="42" spans="1:8" ht="13.4" customHeight="1" x14ac:dyDescent="0.25">
      <c r="A42" s="87">
        <v>350</v>
      </c>
      <c r="B42" s="72" t="s">
        <v>43</v>
      </c>
      <c r="C42" s="85"/>
      <c r="D42" s="86"/>
      <c r="E42" s="75"/>
      <c r="F42" s="76">
        <f t="shared" si="1"/>
        <v>0</v>
      </c>
      <c r="H42" s="84"/>
    </row>
    <row r="43" spans="1:8" ht="13.4" customHeight="1" x14ac:dyDescent="0.25">
      <c r="A43" s="87">
        <v>360</v>
      </c>
      <c r="B43" s="72" t="s">
        <v>44</v>
      </c>
      <c r="C43" s="85"/>
      <c r="D43" s="86"/>
      <c r="E43" s="75"/>
      <c r="F43" s="76">
        <f t="shared" si="1"/>
        <v>0</v>
      </c>
      <c r="H43" s="84"/>
    </row>
    <row r="44" spans="1:8" ht="13.4" customHeight="1" x14ac:dyDescent="0.25">
      <c r="A44" s="87">
        <v>370</v>
      </c>
      <c r="B44" s="72" t="s">
        <v>45</v>
      </c>
      <c r="C44" s="85"/>
      <c r="D44" s="86"/>
      <c r="E44" s="75"/>
      <c r="F44" s="76">
        <f t="shared" si="1"/>
        <v>0</v>
      </c>
      <c r="H44" s="84"/>
    </row>
    <row r="45" spans="1:8" ht="13.4" customHeight="1" x14ac:dyDescent="0.25">
      <c r="A45" s="87">
        <v>380</v>
      </c>
      <c r="B45" s="72" t="s">
        <v>170</v>
      </c>
      <c r="C45" s="85"/>
      <c r="D45" s="86"/>
      <c r="E45" s="75"/>
      <c r="F45" s="76">
        <f t="shared" si="1"/>
        <v>0</v>
      </c>
      <c r="H45" s="84"/>
    </row>
    <row r="46" spans="1:8" ht="13.4" customHeight="1" thickBot="1" x14ac:dyDescent="0.3">
      <c r="A46" s="91">
        <v>390</v>
      </c>
      <c r="B46" s="79" t="s">
        <v>171</v>
      </c>
      <c r="C46" s="80"/>
      <c r="D46" s="81"/>
      <c r="E46" s="82"/>
      <c r="F46" s="83">
        <f t="shared" si="1"/>
        <v>0</v>
      </c>
      <c r="H46" s="89"/>
    </row>
    <row r="47" spans="1:8" ht="13.4" customHeight="1" x14ac:dyDescent="0.25">
      <c r="A47" s="66">
        <v>4</v>
      </c>
      <c r="B47" s="67" t="s">
        <v>172</v>
      </c>
      <c r="C47" s="68"/>
      <c r="D47" s="69">
        <f>SUM(D48:D62)</f>
        <v>0</v>
      </c>
      <c r="E47" s="69">
        <f>SUM(E48:E62)</f>
        <v>0</v>
      </c>
      <c r="F47" s="70">
        <f>IF($E$6&gt;0,E47/$E$6,0)</f>
        <v>0</v>
      </c>
      <c r="H47" s="65"/>
    </row>
    <row r="48" spans="1:8" ht="13.4" customHeight="1" x14ac:dyDescent="0.25">
      <c r="A48" s="87">
        <v>410</v>
      </c>
      <c r="B48" s="72" t="s">
        <v>173</v>
      </c>
      <c r="C48" s="85"/>
      <c r="D48" s="86"/>
      <c r="E48" s="75"/>
      <c r="F48" s="76">
        <f t="shared" ref="F48:F62" si="2">IF($E$6&gt;0,E48/$E$6,0)</f>
        <v>0</v>
      </c>
      <c r="H48" s="77"/>
    </row>
    <row r="49" spans="1:8" ht="13.4" customHeight="1" x14ac:dyDescent="0.25">
      <c r="A49" s="87">
        <v>415</v>
      </c>
      <c r="B49" s="88" t="s">
        <v>174</v>
      </c>
      <c r="C49" s="85"/>
      <c r="D49" s="86"/>
      <c r="E49" s="75"/>
      <c r="F49" s="76">
        <f t="shared" si="2"/>
        <v>0</v>
      </c>
      <c r="H49" s="84"/>
    </row>
    <row r="50" spans="1:8" ht="13.4" customHeight="1" x14ac:dyDescent="0.25">
      <c r="A50" s="87">
        <v>420</v>
      </c>
      <c r="B50" s="88" t="s">
        <v>175</v>
      </c>
      <c r="C50" s="85"/>
      <c r="D50" s="86"/>
      <c r="E50" s="75"/>
      <c r="F50" s="76">
        <f t="shared" si="2"/>
        <v>0</v>
      </c>
      <c r="H50" s="84"/>
    </row>
    <row r="51" spans="1:8" ht="13.4" customHeight="1" x14ac:dyDescent="0.25">
      <c r="A51" s="87">
        <v>430</v>
      </c>
      <c r="B51" s="88" t="s">
        <v>176</v>
      </c>
      <c r="C51" s="85"/>
      <c r="D51" s="86"/>
      <c r="E51" s="75"/>
      <c r="F51" s="76">
        <f t="shared" si="2"/>
        <v>0</v>
      </c>
      <c r="H51" s="84"/>
    </row>
    <row r="52" spans="1:8" ht="13.4" customHeight="1" x14ac:dyDescent="0.25">
      <c r="A52" s="87">
        <v>440</v>
      </c>
      <c r="B52" s="88" t="s">
        <v>177</v>
      </c>
      <c r="C52" s="85"/>
      <c r="D52" s="86"/>
      <c r="E52" s="75"/>
      <c r="F52" s="76">
        <f t="shared" si="2"/>
        <v>0</v>
      </c>
      <c r="H52" s="84"/>
    </row>
    <row r="53" spans="1:8" ht="13.4" customHeight="1" x14ac:dyDescent="0.25">
      <c r="A53" s="87">
        <v>450</v>
      </c>
      <c r="B53" s="88" t="s">
        <v>178</v>
      </c>
      <c r="C53" s="85"/>
      <c r="D53" s="86"/>
      <c r="E53" s="75"/>
      <c r="F53" s="76">
        <f t="shared" si="2"/>
        <v>0</v>
      </c>
      <c r="H53" s="84"/>
    </row>
    <row r="54" spans="1:8" ht="13.4" customHeight="1" x14ac:dyDescent="0.25">
      <c r="A54" s="87">
        <v>460</v>
      </c>
      <c r="B54" s="88" t="s">
        <v>46</v>
      </c>
      <c r="C54" s="85"/>
      <c r="D54" s="86"/>
      <c r="E54" s="75"/>
      <c r="F54" s="76">
        <f t="shared" si="2"/>
        <v>0</v>
      </c>
      <c r="H54" s="84"/>
    </row>
    <row r="55" spans="1:8" ht="13.4" customHeight="1" x14ac:dyDescent="0.25">
      <c r="A55" s="87">
        <v>465</v>
      </c>
      <c r="B55" s="9" t="s">
        <v>179</v>
      </c>
      <c r="C55" s="85"/>
      <c r="D55" s="86"/>
      <c r="E55" s="75"/>
      <c r="F55" s="76">
        <f t="shared" si="2"/>
        <v>0</v>
      </c>
      <c r="H55" s="84"/>
    </row>
    <row r="56" spans="1:8" ht="13.4" customHeight="1" x14ac:dyDescent="0.25">
      <c r="A56" s="87">
        <v>470</v>
      </c>
      <c r="B56" s="9" t="s">
        <v>180</v>
      </c>
      <c r="C56" s="85"/>
      <c r="D56" s="86"/>
      <c r="E56" s="75"/>
      <c r="F56" s="76">
        <f t="shared" si="2"/>
        <v>0</v>
      </c>
      <c r="H56" s="84"/>
    </row>
    <row r="57" spans="1:8" ht="13.4" customHeight="1" x14ac:dyDescent="0.25">
      <c r="A57" s="87">
        <v>481</v>
      </c>
      <c r="B57" s="72" t="s">
        <v>181</v>
      </c>
      <c r="C57" s="85"/>
      <c r="D57" s="86"/>
      <c r="E57" s="75"/>
      <c r="F57" s="76">
        <f t="shared" si="2"/>
        <v>0</v>
      </c>
      <c r="H57" s="84"/>
    </row>
    <row r="58" spans="1:8" ht="13.4" customHeight="1" x14ac:dyDescent="0.25">
      <c r="A58" s="87">
        <v>482</v>
      </c>
      <c r="B58" s="72" t="s">
        <v>47</v>
      </c>
      <c r="C58" s="85"/>
      <c r="D58" s="86"/>
      <c r="E58" s="75"/>
      <c r="F58" s="76">
        <f t="shared" si="2"/>
        <v>0</v>
      </c>
      <c r="H58" s="84"/>
    </row>
    <row r="59" spans="1:8" ht="13.4" customHeight="1" x14ac:dyDescent="0.25">
      <c r="A59" s="87">
        <v>483</v>
      </c>
      <c r="B59" s="72" t="s">
        <v>48</v>
      </c>
      <c r="C59" s="85"/>
      <c r="D59" s="86"/>
      <c r="E59" s="75"/>
      <c r="F59" s="76">
        <f t="shared" si="2"/>
        <v>0</v>
      </c>
      <c r="H59" s="84"/>
    </row>
    <row r="60" spans="1:8" ht="13.4" customHeight="1" x14ac:dyDescent="0.25">
      <c r="A60" s="87">
        <v>484</v>
      </c>
      <c r="B60" s="72" t="s">
        <v>49</v>
      </c>
      <c r="C60" s="85"/>
      <c r="D60" s="86"/>
      <c r="E60" s="75"/>
      <c r="F60" s="76">
        <f t="shared" si="2"/>
        <v>0</v>
      </c>
      <c r="H60" s="84"/>
    </row>
    <row r="61" spans="1:8" ht="13.4" customHeight="1" x14ac:dyDescent="0.25">
      <c r="A61" s="87">
        <v>490</v>
      </c>
      <c r="B61" s="72" t="s">
        <v>182</v>
      </c>
      <c r="C61" s="85"/>
      <c r="D61" s="86"/>
      <c r="E61" s="75"/>
      <c r="F61" s="76">
        <f t="shared" si="2"/>
        <v>0</v>
      </c>
      <c r="H61" s="84"/>
    </row>
    <row r="62" spans="1:8" ht="13.4" customHeight="1" x14ac:dyDescent="0.25">
      <c r="A62" s="78">
        <v>495</v>
      </c>
      <c r="B62" s="79" t="s">
        <v>183</v>
      </c>
      <c r="C62" s="80"/>
      <c r="D62" s="94"/>
      <c r="E62" s="82"/>
      <c r="F62" s="83">
        <f t="shared" si="2"/>
        <v>0</v>
      </c>
      <c r="H62" s="89"/>
    </row>
    <row r="63" spans="1:8" ht="13.4" customHeight="1" x14ac:dyDescent="0.25">
      <c r="B63" s="34" t="s">
        <v>184</v>
      </c>
      <c r="C63" s="95">
        <f>$D$2</f>
        <v>0</v>
      </c>
      <c r="D63" s="96"/>
      <c r="E63" s="124"/>
      <c r="F63" s="127"/>
      <c r="G63" s="124"/>
      <c r="H63" s="128"/>
    </row>
    <row r="64" spans="1:8" ht="13.4" customHeight="1" thickBot="1" x14ac:dyDescent="0.3">
      <c r="A64" s="124"/>
      <c r="B64" s="129"/>
      <c r="D64" s="142"/>
      <c r="E64" s="130" t="s">
        <v>50</v>
      </c>
      <c r="F64" s="24"/>
    </row>
    <row r="65" spans="1:8" ht="13.4" customHeight="1" x14ac:dyDescent="0.25">
      <c r="A65" s="66">
        <v>5</v>
      </c>
      <c r="B65" s="99" t="s">
        <v>185</v>
      </c>
      <c r="C65" s="68"/>
      <c r="D65" s="69">
        <f>SUM(D66:D74)</f>
        <v>0</v>
      </c>
      <c r="E65" s="69">
        <f>SUM(E66:E74)</f>
        <v>0</v>
      </c>
      <c r="F65" s="70">
        <f>IF($E$6&gt;0,E65/$E$6,0)</f>
        <v>0</v>
      </c>
      <c r="H65" s="65"/>
    </row>
    <row r="66" spans="1:8" ht="13.4" customHeight="1" x14ac:dyDescent="0.25">
      <c r="A66" s="87">
        <v>510</v>
      </c>
      <c r="B66" s="88" t="s">
        <v>186</v>
      </c>
      <c r="C66" s="85"/>
      <c r="D66" s="86"/>
      <c r="E66" s="75"/>
      <c r="F66" s="76">
        <f t="shared" ref="F66:F74" si="3">IF($E$6&gt;0,E66/$E$6,0)</f>
        <v>0</v>
      </c>
      <c r="H66" s="77"/>
    </row>
    <row r="67" spans="1:8" ht="13.4" customHeight="1" x14ac:dyDescent="0.25">
      <c r="A67" s="87">
        <v>520</v>
      </c>
      <c r="B67" s="88" t="s">
        <v>51</v>
      </c>
      <c r="C67" s="85"/>
      <c r="D67" s="86"/>
      <c r="E67" s="75"/>
      <c r="F67" s="76">
        <f t="shared" si="3"/>
        <v>0</v>
      </c>
      <c r="H67" s="84"/>
    </row>
    <row r="68" spans="1:8" ht="13.4" customHeight="1" x14ac:dyDescent="0.25">
      <c r="A68" s="87">
        <v>530</v>
      </c>
      <c r="B68" s="88" t="s">
        <v>52</v>
      </c>
      <c r="C68" s="85"/>
      <c r="D68" s="86"/>
      <c r="E68" s="75"/>
      <c r="F68" s="76">
        <f t="shared" si="3"/>
        <v>0</v>
      </c>
      <c r="H68" s="84"/>
    </row>
    <row r="69" spans="1:8" ht="13.4" customHeight="1" x14ac:dyDescent="0.25">
      <c r="A69" s="87">
        <v>540</v>
      </c>
      <c r="B69" s="88" t="s">
        <v>187</v>
      </c>
      <c r="C69" s="85"/>
      <c r="D69" s="86"/>
      <c r="E69" s="75"/>
      <c r="F69" s="76">
        <f t="shared" si="3"/>
        <v>0</v>
      </c>
      <c r="H69" s="84"/>
    </row>
    <row r="70" spans="1:8" ht="13.4" customHeight="1" x14ac:dyDescent="0.25">
      <c r="A70" s="71">
        <v>550</v>
      </c>
      <c r="B70" s="100" t="s">
        <v>188</v>
      </c>
      <c r="C70" s="101"/>
      <c r="D70" s="102"/>
      <c r="E70" s="103"/>
      <c r="F70" s="140">
        <f t="shared" si="3"/>
        <v>0</v>
      </c>
      <c r="H70" s="93"/>
    </row>
    <row r="71" spans="1:8" ht="13.4" customHeight="1" x14ac:dyDescent="0.25">
      <c r="A71" s="87">
        <v>560</v>
      </c>
      <c r="B71" s="88" t="s">
        <v>189</v>
      </c>
      <c r="C71" s="85"/>
      <c r="D71" s="86"/>
      <c r="E71" s="75"/>
      <c r="F71" s="76">
        <f t="shared" si="3"/>
        <v>0</v>
      </c>
      <c r="H71" s="84"/>
    </row>
    <row r="72" spans="1:8" ht="13.4" customHeight="1" x14ac:dyDescent="0.25">
      <c r="A72" s="87">
        <v>570</v>
      </c>
      <c r="B72" s="88" t="s">
        <v>53</v>
      </c>
      <c r="C72" s="85"/>
      <c r="D72" s="86"/>
      <c r="E72" s="75"/>
      <c r="F72" s="76">
        <f t="shared" si="3"/>
        <v>0</v>
      </c>
      <c r="H72" s="84"/>
    </row>
    <row r="73" spans="1:8" ht="13.4" customHeight="1" x14ac:dyDescent="0.25">
      <c r="A73" s="87">
        <v>580</v>
      </c>
      <c r="B73" s="88" t="s">
        <v>54</v>
      </c>
      <c r="C73" s="85"/>
      <c r="D73" s="86"/>
      <c r="E73" s="75"/>
      <c r="F73" s="76">
        <f t="shared" si="3"/>
        <v>0</v>
      </c>
      <c r="H73" s="84"/>
    </row>
    <row r="74" spans="1:8" ht="13.4" customHeight="1" thickBot="1" x14ac:dyDescent="0.3">
      <c r="A74" s="78">
        <v>590</v>
      </c>
      <c r="B74" s="104" t="s">
        <v>190</v>
      </c>
      <c r="C74" s="80"/>
      <c r="D74" s="81"/>
      <c r="E74" s="82"/>
      <c r="F74" s="83">
        <f t="shared" si="3"/>
        <v>0</v>
      </c>
      <c r="H74" s="89"/>
    </row>
    <row r="75" spans="1:8" ht="13.4" customHeight="1" x14ac:dyDescent="0.25">
      <c r="A75" s="105">
        <v>6</v>
      </c>
      <c r="B75" s="67" t="s">
        <v>191</v>
      </c>
      <c r="C75" s="68"/>
      <c r="D75" s="69">
        <f>SUM(D76:D84)</f>
        <v>0</v>
      </c>
      <c r="E75" s="69">
        <f>SUM(E76:E84)</f>
        <v>0</v>
      </c>
      <c r="F75" s="70">
        <f>IF($E$6&gt;0,E75/$E$6,0)</f>
        <v>0</v>
      </c>
      <c r="H75" s="65"/>
    </row>
    <row r="76" spans="1:8" ht="13.4" customHeight="1" x14ac:dyDescent="0.25">
      <c r="A76" s="106">
        <v>610</v>
      </c>
      <c r="B76" s="72" t="s">
        <v>192</v>
      </c>
      <c r="C76" s="85"/>
      <c r="D76" s="86"/>
      <c r="E76" s="75"/>
      <c r="F76" s="76">
        <f t="shared" ref="F76:F84" si="4">IF($E$6&gt;0,E76/$E$6,0)</f>
        <v>0</v>
      </c>
      <c r="H76" s="77"/>
    </row>
    <row r="77" spans="1:8" ht="13.4" customHeight="1" x14ac:dyDescent="0.25">
      <c r="A77" s="106">
        <v>620</v>
      </c>
      <c r="B77" s="72" t="s">
        <v>193</v>
      </c>
      <c r="C77" s="85"/>
      <c r="D77" s="86"/>
      <c r="E77" s="75"/>
      <c r="F77" s="76">
        <f t="shared" si="4"/>
        <v>0</v>
      </c>
      <c r="H77" s="84"/>
    </row>
    <row r="78" spans="1:8" ht="13.4" customHeight="1" x14ac:dyDescent="0.25">
      <c r="A78" s="106">
        <v>630</v>
      </c>
      <c r="B78" s="72" t="s">
        <v>194</v>
      </c>
      <c r="C78" s="85"/>
      <c r="D78" s="86"/>
      <c r="E78" s="75"/>
      <c r="F78" s="76">
        <f t="shared" si="4"/>
        <v>0</v>
      </c>
      <c r="H78" s="84"/>
    </row>
    <row r="79" spans="1:8" ht="13.4" customHeight="1" x14ac:dyDescent="0.25">
      <c r="A79" s="106">
        <v>650</v>
      </c>
      <c r="B79" s="72" t="s">
        <v>195</v>
      </c>
      <c r="C79" s="85"/>
      <c r="D79" s="86"/>
      <c r="E79" s="75"/>
      <c r="F79" s="76">
        <f t="shared" si="4"/>
        <v>0</v>
      </c>
      <c r="G79" s="48"/>
      <c r="H79" s="84"/>
    </row>
    <row r="80" spans="1:8" ht="13.4" customHeight="1" x14ac:dyDescent="0.25">
      <c r="A80" s="106">
        <v>660</v>
      </c>
      <c r="B80" s="72" t="s">
        <v>196</v>
      </c>
      <c r="C80" s="85"/>
      <c r="D80" s="86"/>
      <c r="E80" s="75"/>
      <c r="F80" s="76">
        <f t="shared" si="4"/>
        <v>0</v>
      </c>
      <c r="G80" s="48"/>
      <c r="H80" s="84"/>
    </row>
    <row r="81" spans="1:8" ht="13.4" customHeight="1" x14ac:dyDescent="0.25">
      <c r="A81" s="106">
        <v>670</v>
      </c>
      <c r="B81" s="72" t="s">
        <v>197</v>
      </c>
      <c r="C81" s="85"/>
      <c r="D81" s="86"/>
      <c r="E81" s="75"/>
      <c r="F81" s="76">
        <f t="shared" si="4"/>
        <v>0</v>
      </c>
      <c r="G81" s="48"/>
      <c r="H81" s="107"/>
    </row>
    <row r="82" spans="1:8" ht="13.4" customHeight="1" x14ac:dyDescent="0.25">
      <c r="A82" s="106">
        <v>680</v>
      </c>
      <c r="B82" s="72" t="s">
        <v>198</v>
      </c>
      <c r="C82" s="85"/>
      <c r="D82" s="86"/>
      <c r="E82" s="75"/>
      <c r="F82" s="76">
        <f t="shared" si="4"/>
        <v>0</v>
      </c>
      <c r="G82" s="48"/>
      <c r="H82" s="107"/>
    </row>
    <row r="83" spans="1:8" ht="13.4" customHeight="1" x14ac:dyDescent="0.25">
      <c r="A83" s="106">
        <v>690</v>
      </c>
      <c r="B83" s="72" t="s">
        <v>199</v>
      </c>
      <c r="C83" s="85"/>
      <c r="D83" s="86"/>
      <c r="E83" s="75"/>
      <c r="F83" s="76">
        <f t="shared" si="4"/>
        <v>0</v>
      </c>
      <c r="G83" s="48"/>
      <c r="H83" s="107"/>
    </row>
    <row r="84" spans="1:8" ht="13.4" customHeight="1" thickBot="1" x14ac:dyDescent="0.3">
      <c r="A84" s="91">
        <v>695</v>
      </c>
      <c r="B84" s="79" t="s">
        <v>200</v>
      </c>
      <c r="C84" s="80"/>
      <c r="D84" s="94"/>
      <c r="E84" s="82"/>
      <c r="F84" s="83">
        <f t="shared" si="4"/>
        <v>0</v>
      </c>
      <c r="G84" s="48"/>
      <c r="H84" s="89"/>
    </row>
    <row r="85" spans="1:8" ht="13.4" customHeight="1" x14ac:dyDescent="0.25">
      <c r="A85" s="66">
        <v>7</v>
      </c>
      <c r="B85" s="99" t="s">
        <v>201</v>
      </c>
      <c r="C85" s="68"/>
      <c r="D85" s="69">
        <f>SUM(D86:D89)</f>
        <v>0</v>
      </c>
      <c r="E85" s="69">
        <f>SUM(E86:E89)</f>
        <v>0</v>
      </c>
      <c r="F85" s="70">
        <f>IF($E$6&gt;0,E85/$E$6,0)</f>
        <v>0</v>
      </c>
      <c r="H85" s="65"/>
    </row>
    <row r="86" spans="1:8" ht="13.4" customHeight="1" x14ac:dyDescent="0.25">
      <c r="A86" s="87">
        <v>710</v>
      </c>
      <c r="B86" s="88" t="s">
        <v>202</v>
      </c>
      <c r="C86" s="85"/>
      <c r="D86" s="86"/>
      <c r="E86" s="75"/>
      <c r="F86" s="76">
        <f t="shared" ref="F86:F91" si="5">IF($E$6&gt;0,E86/$E$6,0)</f>
        <v>0</v>
      </c>
      <c r="H86" s="77"/>
    </row>
    <row r="87" spans="1:8" ht="13.4" customHeight="1" x14ac:dyDescent="0.25">
      <c r="A87" s="87">
        <v>720</v>
      </c>
      <c r="B87" s="88" t="s">
        <v>203</v>
      </c>
      <c r="C87" s="85"/>
      <c r="D87" s="86"/>
      <c r="E87" s="75"/>
      <c r="F87" s="76">
        <f t="shared" si="5"/>
        <v>0</v>
      </c>
      <c r="H87" s="93"/>
    </row>
    <row r="88" spans="1:8" ht="13.4" customHeight="1" x14ac:dyDescent="0.25">
      <c r="A88" s="87">
        <v>730</v>
      </c>
      <c r="B88" s="88" t="s">
        <v>204</v>
      </c>
      <c r="C88" s="85"/>
      <c r="D88" s="86"/>
      <c r="E88" s="75"/>
      <c r="F88" s="76">
        <f t="shared" si="5"/>
        <v>0</v>
      </c>
      <c r="G88" s="48"/>
      <c r="H88" s="84"/>
    </row>
    <row r="89" spans="1:8" ht="13.4" customHeight="1" x14ac:dyDescent="0.25">
      <c r="A89" s="78">
        <v>740</v>
      </c>
      <c r="B89" s="104" t="s">
        <v>205</v>
      </c>
      <c r="C89" s="80"/>
      <c r="D89" s="81"/>
      <c r="E89" s="82"/>
      <c r="F89" s="83">
        <f t="shared" si="5"/>
        <v>0</v>
      </c>
      <c r="G89" s="48"/>
      <c r="H89" s="89"/>
    </row>
    <row r="90" spans="1:8" ht="13.4" customHeight="1" x14ac:dyDescent="0.25">
      <c r="A90" s="108"/>
      <c r="B90" s="109" t="s">
        <v>206</v>
      </c>
      <c r="C90" s="110" t="str">
        <f>"+250, 251,305,460"</f>
        <v>+250, 251,305,460</v>
      </c>
      <c r="D90" s="111">
        <f>SUM(D85,D16,D17,D26,D54)</f>
        <v>0</v>
      </c>
      <c r="E90" s="111">
        <f>SUM(E85,E16,E17,E26,E54)</f>
        <v>0</v>
      </c>
      <c r="F90" s="112">
        <f t="shared" si="5"/>
        <v>0</v>
      </c>
      <c r="G90" s="48"/>
      <c r="H90" s="65"/>
    </row>
    <row r="91" spans="1:8" ht="13.4" customHeight="1" thickBot="1" x14ac:dyDescent="0.3">
      <c r="A91" s="113"/>
      <c r="B91" s="114" t="s">
        <v>207</v>
      </c>
      <c r="C91" s="115" t="str">
        <f>"+252,315,316,317,465"</f>
        <v>+252,315,316,317,465</v>
      </c>
      <c r="D91" s="116">
        <f>SUM(D18,D90,D31:D33,D55)</f>
        <v>0</v>
      </c>
      <c r="E91" s="116">
        <f>SUM(E18,E90,E31:E33,E55)</f>
        <v>0</v>
      </c>
      <c r="F91" s="117">
        <f t="shared" si="5"/>
        <v>0</v>
      </c>
      <c r="G91" s="48"/>
      <c r="H91" s="65"/>
    </row>
    <row r="92" spans="1:8" ht="13.4" customHeight="1" x14ac:dyDescent="0.25">
      <c r="A92" s="66">
        <v>8</v>
      </c>
      <c r="B92" s="67" t="s">
        <v>208</v>
      </c>
      <c r="C92" s="68"/>
      <c r="D92" s="143">
        <f>SUM(D93:D108)</f>
        <v>0</v>
      </c>
      <c r="E92" s="143">
        <f>SUM(E93:E108)</f>
        <v>0</v>
      </c>
      <c r="F92" s="70">
        <f>IF($E$6&gt;0,E92/$E$6,0)</f>
        <v>0</v>
      </c>
      <c r="H92" s="65"/>
    </row>
    <row r="93" spans="1:8" ht="13.4" customHeight="1" x14ac:dyDescent="0.25">
      <c r="A93" s="87">
        <v>801</v>
      </c>
      <c r="B93" s="72" t="s">
        <v>55</v>
      </c>
      <c r="C93" s="85"/>
      <c r="D93" s="86"/>
      <c r="E93" s="75"/>
      <c r="F93" s="76">
        <f t="shared" ref="F93:F109" si="6">IF($E$6&gt;0,E93/$E$6,0)</f>
        <v>0</v>
      </c>
      <c r="G93" s="48"/>
      <c r="H93" s="118"/>
    </row>
    <row r="94" spans="1:8" ht="13.4" customHeight="1" x14ac:dyDescent="0.25">
      <c r="A94" s="87">
        <v>802</v>
      </c>
      <c r="B94" s="72" t="s">
        <v>56</v>
      </c>
      <c r="C94" s="85"/>
      <c r="D94" s="86"/>
      <c r="E94" s="75"/>
      <c r="F94" s="76">
        <f t="shared" si="6"/>
        <v>0</v>
      </c>
      <c r="G94" s="48"/>
      <c r="H94" s="107"/>
    </row>
    <row r="95" spans="1:8" ht="13.4" customHeight="1" x14ac:dyDescent="0.25">
      <c r="A95" s="87">
        <v>803</v>
      </c>
      <c r="B95" s="72" t="s">
        <v>57</v>
      </c>
      <c r="C95" s="85"/>
      <c r="D95" s="86"/>
      <c r="E95" s="75"/>
      <c r="F95" s="76">
        <f t="shared" si="6"/>
        <v>0</v>
      </c>
      <c r="G95" s="48"/>
      <c r="H95" s="107"/>
    </row>
    <row r="96" spans="1:8" ht="13.4" customHeight="1" x14ac:dyDescent="0.25">
      <c r="A96" s="87">
        <v>804</v>
      </c>
      <c r="B96" s="72" t="s">
        <v>209</v>
      </c>
      <c r="C96" s="85"/>
      <c r="D96" s="86"/>
      <c r="E96" s="75"/>
      <c r="F96" s="76">
        <f t="shared" si="6"/>
        <v>0</v>
      </c>
      <c r="G96" s="48"/>
      <c r="H96" s="107"/>
    </row>
    <row r="97" spans="1:8" ht="13.4" customHeight="1" x14ac:dyDescent="0.25">
      <c r="A97" s="87">
        <v>805</v>
      </c>
      <c r="B97" s="72" t="s">
        <v>210</v>
      </c>
      <c r="C97" s="85"/>
      <c r="D97" s="86"/>
      <c r="E97" s="75"/>
      <c r="F97" s="76">
        <f t="shared" si="6"/>
        <v>0</v>
      </c>
      <c r="G97" s="48"/>
      <c r="H97" s="107"/>
    </row>
    <row r="98" spans="1:8" ht="13.4" customHeight="1" x14ac:dyDescent="0.25">
      <c r="A98" s="87">
        <v>806</v>
      </c>
      <c r="B98" s="72" t="s">
        <v>211</v>
      </c>
      <c r="C98" s="85"/>
      <c r="D98" s="86"/>
      <c r="E98" s="75"/>
      <c r="F98" s="76">
        <f t="shared" si="6"/>
        <v>0</v>
      </c>
      <c r="G98" s="48"/>
      <c r="H98" s="107"/>
    </row>
    <row r="99" spans="1:8" ht="13.4" customHeight="1" x14ac:dyDescent="0.25">
      <c r="A99" s="87">
        <v>807</v>
      </c>
      <c r="B99" s="88" t="s">
        <v>58</v>
      </c>
      <c r="C99" s="85"/>
      <c r="D99" s="86"/>
      <c r="E99" s="75"/>
      <c r="F99" s="76">
        <f t="shared" si="6"/>
        <v>0</v>
      </c>
      <c r="G99" s="48"/>
      <c r="H99" s="107"/>
    </row>
    <row r="100" spans="1:8" ht="13.4" customHeight="1" x14ac:dyDescent="0.25">
      <c r="A100" s="87">
        <v>820</v>
      </c>
      <c r="B100" s="88" t="s">
        <v>212</v>
      </c>
      <c r="C100" s="85"/>
      <c r="D100" s="86"/>
      <c r="E100" s="75"/>
      <c r="F100" s="76">
        <f t="shared" si="6"/>
        <v>0</v>
      </c>
      <c r="G100" s="48"/>
      <c r="H100" s="107"/>
    </row>
    <row r="101" spans="1:8" ht="13.4" customHeight="1" x14ac:dyDescent="0.25">
      <c r="A101" s="87">
        <v>830</v>
      </c>
      <c r="B101" s="88" t="s">
        <v>213</v>
      </c>
      <c r="C101" s="85"/>
      <c r="D101" s="86"/>
      <c r="E101" s="75"/>
      <c r="F101" s="76">
        <f t="shared" si="6"/>
        <v>0</v>
      </c>
      <c r="G101" s="48"/>
      <c r="H101" s="84"/>
    </row>
    <row r="102" spans="1:8" ht="13.4" customHeight="1" x14ac:dyDescent="0.25">
      <c r="A102" s="87">
        <v>840</v>
      </c>
      <c r="B102" s="88" t="s">
        <v>59</v>
      </c>
      <c r="C102" s="85"/>
      <c r="D102" s="86"/>
      <c r="E102" s="75"/>
      <c r="F102" s="76">
        <f t="shared" si="6"/>
        <v>0</v>
      </c>
      <c r="G102" s="48"/>
      <c r="H102" s="84"/>
    </row>
    <row r="103" spans="1:8" ht="13.4" customHeight="1" x14ac:dyDescent="0.25">
      <c r="A103" s="87">
        <v>850</v>
      </c>
      <c r="B103" s="88" t="s">
        <v>214</v>
      </c>
      <c r="C103" s="85"/>
      <c r="D103" s="86"/>
      <c r="E103" s="75"/>
      <c r="F103" s="76">
        <f t="shared" si="6"/>
        <v>0</v>
      </c>
      <c r="G103" s="48"/>
      <c r="H103" s="84"/>
    </row>
    <row r="104" spans="1:8" ht="13.4" customHeight="1" x14ac:dyDescent="0.25">
      <c r="A104" s="87">
        <v>860</v>
      </c>
      <c r="B104" s="88" t="s">
        <v>60</v>
      </c>
      <c r="C104" s="85"/>
      <c r="D104" s="86"/>
      <c r="E104" s="75"/>
      <c r="F104" s="76">
        <f t="shared" si="6"/>
        <v>0</v>
      </c>
      <c r="G104" s="48"/>
      <c r="H104" s="84"/>
    </row>
    <row r="105" spans="1:8" ht="13.4" customHeight="1" x14ac:dyDescent="0.25">
      <c r="A105" s="87">
        <v>870</v>
      </c>
      <c r="B105" s="88" t="s">
        <v>215</v>
      </c>
      <c r="C105" s="85"/>
      <c r="D105" s="86"/>
      <c r="E105" s="75"/>
      <c r="F105" s="76">
        <f t="shared" si="6"/>
        <v>0</v>
      </c>
      <c r="G105" s="48"/>
      <c r="H105" s="84"/>
    </row>
    <row r="106" spans="1:8" ht="13.4" customHeight="1" x14ac:dyDescent="0.25">
      <c r="A106" s="87">
        <v>880</v>
      </c>
      <c r="B106" s="72" t="s">
        <v>216</v>
      </c>
      <c r="C106" s="85"/>
      <c r="D106" s="86"/>
      <c r="E106" s="75"/>
      <c r="F106" s="76">
        <f t="shared" si="6"/>
        <v>0</v>
      </c>
      <c r="G106" s="48"/>
      <c r="H106" s="84"/>
    </row>
    <row r="107" spans="1:8" ht="13.4" customHeight="1" x14ac:dyDescent="0.25">
      <c r="A107" s="91">
        <v>890</v>
      </c>
      <c r="B107" s="79" t="s">
        <v>208</v>
      </c>
      <c r="C107" s="80"/>
      <c r="D107" s="81"/>
      <c r="E107" s="82"/>
      <c r="F107" s="83">
        <f t="shared" si="6"/>
        <v>0</v>
      </c>
      <c r="G107" s="48"/>
      <c r="H107" s="89"/>
    </row>
    <row r="108" spans="1:8" ht="13.4" customHeight="1" x14ac:dyDescent="0.25">
      <c r="A108" s="235">
        <v>897</v>
      </c>
      <c r="B108" s="234" t="s">
        <v>250</v>
      </c>
      <c r="C108" s="253">
        <v>0.8</v>
      </c>
      <c r="D108" s="81"/>
      <c r="E108" s="82">
        <f>'Décompte frais COVID'!G101*0.8</f>
        <v>0</v>
      </c>
      <c r="F108" s="83">
        <f t="shared" ref="F108" si="7">IF($E$6&gt;0,E108/$E$6,0)</f>
        <v>0</v>
      </c>
      <c r="G108" s="48"/>
      <c r="H108" s="89"/>
    </row>
    <row r="109" spans="1:8" ht="13.4" customHeight="1" x14ac:dyDescent="0.25">
      <c r="A109" s="119"/>
      <c r="B109" s="120" t="s">
        <v>218</v>
      </c>
      <c r="C109" s="121"/>
      <c r="D109" s="122">
        <f>SUMIF(G8:G107,"=1",D8:D108)</f>
        <v>0</v>
      </c>
      <c r="E109" s="122">
        <f>SUMIF(H8:H108,"=1",E8:E108)</f>
        <v>0</v>
      </c>
      <c r="F109" s="123">
        <f t="shared" si="6"/>
        <v>0</v>
      </c>
      <c r="G109" s="48"/>
      <c r="H109" s="65"/>
    </row>
    <row r="110" spans="1:8" ht="13.4" customHeight="1" x14ac:dyDescent="0.25">
      <c r="A110" s="124" t="s">
        <v>217</v>
      </c>
      <c r="F110" s="24"/>
    </row>
    <row r="111" spans="1:8" ht="13.4" customHeight="1" x14ac:dyDescent="0.25">
      <c r="A111" s="124"/>
      <c r="F111" s="24"/>
    </row>
    <row r="112" spans="1:8" ht="13.4" customHeight="1" x14ac:dyDescent="0.25">
      <c r="B112" s="34">
        <f>$B$2</f>
        <v>0</v>
      </c>
      <c r="C112" s="95">
        <f>$D$2</f>
        <v>0</v>
      </c>
      <c r="D112" s="126"/>
      <c r="E112" s="124"/>
      <c r="F112" s="127"/>
      <c r="G112" s="124"/>
      <c r="H112" s="128"/>
    </row>
    <row r="113" spans="1:8" ht="13.4" customHeight="1" thickBot="1" x14ac:dyDescent="0.3">
      <c r="A113" s="124"/>
      <c r="B113" s="129" t="s">
        <v>219</v>
      </c>
      <c r="E113" s="130" t="s">
        <v>50</v>
      </c>
      <c r="F113" s="24"/>
    </row>
    <row r="114" spans="1:8" ht="13.4" customHeight="1" thickBot="1" x14ac:dyDescent="0.3">
      <c r="A114" s="131"/>
      <c r="B114" s="62" t="s">
        <v>220</v>
      </c>
      <c r="C114" s="132" t="s">
        <v>221</v>
      </c>
      <c r="D114" s="133">
        <f>SUM(D115:D125)</f>
        <v>0</v>
      </c>
      <c r="E114" s="133">
        <f>SUM(E115:E125)</f>
        <v>0</v>
      </c>
      <c r="F114" s="134">
        <f>IF($E$5&gt;0,E114/$E$5,0)</f>
        <v>0</v>
      </c>
      <c r="H114" s="65"/>
    </row>
    <row r="115" spans="1:8" ht="13.4" customHeight="1" x14ac:dyDescent="0.25">
      <c r="A115" s="71">
        <v>911</v>
      </c>
      <c r="B115" s="100" t="s">
        <v>61</v>
      </c>
      <c r="C115" s="101"/>
      <c r="D115" s="102"/>
      <c r="E115" s="103"/>
      <c r="F115" s="140">
        <f>IF($E$114&gt;0,E115/$E$114,0)</f>
        <v>0</v>
      </c>
      <c r="H115" s="77"/>
    </row>
    <row r="116" spans="1:8" ht="13.4" customHeight="1" x14ac:dyDescent="0.25">
      <c r="A116" s="87">
        <v>912</v>
      </c>
      <c r="B116" s="88" t="s">
        <v>62</v>
      </c>
      <c r="C116" s="85"/>
      <c r="D116" s="86"/>
      <c r="E116" s="75"/>
      <c r="F116" s="76">
        <f t="shared" ref="F116:F125" si="8">IF($E$114&gt;0,E116/$E$114,0)</f>
        <v>0</v>
      </c>
      <c r="H116" s="84"/>
    </row>
    <row r="117" spans="1:8" ht="13.4" customHeight="1" x14ac:dyDescent="0.25">
      <c r="A117" s="87">
        <v>920</v>
      </c>
      <c r="B117" s="88" t="s">
        <v>222</v>
      </c>
      <c r="C117" s="85"/>
      <c r="D117" s="86"/>
      <c r="E117" s="75"/>
      <c r="F117" s="76">
        <f t="shared" si="8"/>
        <v>0</v>
      </c>
      <c r="H117" s="84"/>
    </row>
    <row r="118" spans="1:8" ht="13.4" customHeight="1" x14ac:dyDescent="0.25">
      <c r="A118" s="87">
        <v>925</v>
      </c>
      <c r="B118" s="88" t="s">
        <v>223</v>
      </c>
      <c r="C118" s="85"/>
      <c r="D118" s="86"/>
      <c r="E118" s="75"/>
      <c r="F118" s="76">
        <f t="shared" si="8"/>
        <v>0</v>
      </c>
      <c r="H118" s="84"/>
    </row>
    <row r="119" spans="1:8" ht="13.4" customHeight="1" x14ac:dyDescent="0.25">
      <c r="A119" s="87">
        <v>930</v>
      </c>
      <c r="B119" s="88" t="s">
        <v>224</v>
      </c>
      <c r="C119" s="85"/>
      <c r="D119" s="86"/>
      <c r="E119" s="75"/>
      <c r="F119" s="76">
        <f t="shared" si="8"/>
        <v>0</v>
      </c>
      <c r="H119" s="135"/>
    </row>
    <row r="120" spans="1:8" ht="13.4" customHeight="1" x14ac:dyDescent="0.25">
      <c r="A120" s="87">
        <v>940</v>
      </c>
      <c r="B120" s="88" t="s">
        <v>172</v>
      </c>
      <c r="C120" s="85"/>
      <c r="D120" s="86"/>
      <c r="E120" s="75"/>
      <c r="F120" s="76">
        <f t="shared" si="8"/>
        <v>0</v>
      </c>
      <c r="H120" s="84"/>
    </row>
    <row r="121" spans="1:8" ht="13.4" customHeight="1" x14ac:dyDescent="0.25">
      <c r="A121" s="87">
        <v>950</v>
      </c>
      <c r="B121" s="88" t="s">
        <v>225</v>
      </c>
      <c r="C121" s="85"/>
      <c r="D121" s="86"/>
      <c r="E121" s="75"/>
      <c r="F121" s="76">
        <f t="shared" si="8"/>
        <v>0</v>
      </c>
      <c r="H121" s="84"/>
    </row>
    <row r="122" spans="1:8" ht="13.4" customHeight="1" x14ac:dyDescent="0.25">
      <c r="A122" s="87">
        <v>955</v>
      </c>
      <c r="B122" s="88" t="s">
        <v>188</v>
      </c>
      <c r="C122" s="85"/>
      <c r="D122" s="86"/>
      <c r="E122" s="75"/>
      <c r="F122" s="76">
        <f t="shared" si="8"/>
        <v>0</v>
      </c>
      <c r="H122" s="84"/>
    </row>
    <row r="123" spans="1:8" ht="13.4" customHeight="1" x14ac:dyDescent="0.25">
      <c r="A123" s="87">
        <v>960</v>
      </c>
      <c r="B123" s="88" t="s">
        <v>226</v>
      </c>
      <c r="C123" s="85"/>
      <c r="D123" s="85"/>
      <c r="E123" s="136"/>
      <c r="F123" s="76">
        <f t="shared" si="8"/>
        <v>0</v>
      </c>
      <c r="H123" s="84"/>
    </row>
    <row r="124" spans="1:8" ht="13.4" customHeight="1" x14ac:dyDescent="0.25">
      <c r="A124" s="87">
        <v>970</v>
      </c>
      <c r="B124" s="88" t="s">
        <v>227</v>
      </c>
      <c r="C124" s="85"/>
      <c r="D124" s="86"/>
      <c r="E124" s="75"/>
      <c r="F124" s="76">
        <f t="shared" si="8"/>
        <v>0</v>
      </c>
      <c r="H124" s="84"/>
    </row>
    <row r="125" spans="1:8" ht="13.4" customHeight="1" x14ac:dyDescent="0.25">
      <c r="A125" s="78">
        <v>980</v>
      </c>
      <c r="B125" s="104" t="s">
        <v>208</v>
      </c>
      <c r="C125" s="80"/>
      <c r="D125" s="81"/>
      <c r="E125" s="82"/>
      <c r="F125" s="92">
        <f t="shared" si="8"/>
        <v>0</v>
      </c>
      <c r="H125" s="89"/>
    </row>
    <row r="126" spans="1:8" ht="13.4" customHeight="1" x14ac:dyDescent="0.25">
      <c r="A126" s="119"/>
      <c r="B126" s="120" t="s">
        <v>218</v>
      </c>
      <c r="C126" s="121"/>
      <c r="D126" s="122">
        <f>SUMIF(G115:G125,"=1",D115:D125)</f>
        <v>0</v>
      </c>
      <c r="E126" s="122">
        <f>SUMIF(H115:H125,"=1",E115:E125)</f>
        <v>0</v>
      </c>
      <c r="F126" s="123">
        <f>IF($E$114&gt;0,E126/$E$114,0)</f>
        <v>0</v>
      </c>
      <c r="G126" s="48"/>
      <c r="H126" s="65"/>
    </row>
    <row r="127" spans="1:8" ht="13.4" customHeight="1" thickBot="1" x14ac:dyDescent="0.3">
      <c r="A127" s="124"/>
      <c r="E127" s="137"/>
      <c r="F127" s="138"/>
      <c r="H127" s="65"/>
    </row>
    <row r="128" spans="1:8" ht="13.4" customHeight="1" thickBot="1" x14ac:dyDescent="0.3">
      <c r="A128" s="131"/>
      <c r="B128" s="62" t="s">
        <v>228</v>
      </c>
      <c r="C128" s="139" t="s">
        <v>221</v>
      </c>
      <c r="D128" s="133">
        <f>SUM(D129:D139)</f>
        <v>0</v>
      </c>
      <c r="E128" s="133">
        <f>SUM(E129:E139)</f>
        <v>0</v>
      </c>
      <c r="F128" s="134">
        <f>IF($E$5&gt;0,E128/$E$5,0)</f>
        <v>0</v>
      </c>
      <c r="H128" s="65"/>
    </row>
    <row r="129" spans="1:8" ht="13.4" customHeight="1" x14ac:dyDescent="0.25">
      <c r="A129" s="71">
        <v>911</v>
      </c>
      <c r="B129" s="100" t="s">
        <v>61</v>
      </c>
      <c r="C129" s="101"/>
      <c r="D129" s="102"/>
      <c r="E129" s="103"/>
      <c r="F129" s="140">
        <f>IF($E$128&gt;0,E129/$E$128,0)</f>
        <v>0</v>
      </c>
      <c r="H129" s="77"/>
    </row>
    <row r="130" spans="1:8" ht="13.4" customHeight="1" x14ac:dyDescent="0.25">
      <c r="A130" s="87">
        <v>912</v>
      </c>
      <c r="B130" s="88" t="s">
        <v>62</v>
      </c>
      <c r="C130" s="85"/>
      <c r="D130" s="86"/>
      <c r="E130" s="75"/>
      <c r="F130" s="76">
        <f t="shared" ref="F130:F139" si="9">IF($E$128&gt;0,E130/$E$128,0)</f>
        <v>0</v>
      </c>
      <c r="H130" s="84"/>
    </row>
    <row r="131" spans="1:8" ht="13.4" customHeight="1" x14ac:dyDescent="0.25">
      <c r="A131" s="87">
        <v>920</v>
      </c>
      <c r="B131" s="88" t="s">
        <v>222</v>
      </c>
      <c r="C131" s="85"/>
      <c r="D131" s="86"/>
      <c r="E131" s="75"/>
      <c r="F131" s="76">
        <f t="shared" si="9"/>
        <v>0</v>
      </c>
      <c r="H131" s="84"/>
    </row>
    <row r="132" spans="1:8" ht="13.4" customHeight="1" x14ac:dyDescent="0.25">
      <c r="A132" s="87">
        <v>925</v>
      </c>
      <c r="B132" s="88" t="s">
        <v>223</v>
      </c>
      <c r="C132" s="85"/>
      <c r="D132" s="86"/>
      <c r="E132" s="75"/>
      <c r="F132" s="76">
        <f t="shared" si="9"/>
        <v>0</v>
      </c>
      <c r="H132" s="84"/>
    </row>
    <row r="133" spans="1:8" ht="13.4" customHeight="1" x14ac:dyDescent="0.25">
      <c r="A133" s="87">
        <v>930</v>
      </c>
      <c r="B133" s="88" t="s">
        <v>224</v>
      </c>
      <c r="C133" s="85"/>
      <c r="D133" s="86"/>
      <c r="E133" s="75"/>
      <c r="F133" s="76">
        <f t="shared" si="9"/>
        <v>0</v>
      </c>
      <c r="H133" s="84"/>
    </row>
    <row r="134" spans="1:8" ht="13.4" customHeight="1" x14ac:dyDescent="0.25">
      <c r="A134" s="87">
        <v>940</v>
      </c>
      <c r="B134" s="88" t="s">
        <v>172</v>
      </c>
      <c r="C134" s="85"/>
      <c r="D134" s="86"/>
      <c r="E134" s="75"/>
      <c r="F134" s="76">
        <f t="shared" si="9"/>
        <v>0</v>
      </c>
      <c r="H134" s="84"/>
    </row>
    <row r="135" spans="1:8" ht="13.4" customHeight="1" x14ac:dyDescent="0.25">
      <c r="A135" s="87">
        <v>950</v>
      </c>
      <c r="B135" s="88" t="s">
        <v>225</v>
      </c>
      <c r="C135" s="85"/>
      <c r="D135" s="86"/>
      <c r="E135" s="75"/>
      <c r="F135" s="76">
        <f t="shared" si="9"/>
        <v>0</v>
      </c>
      <c r="H135" s="84"/>
    </row>
    <row r="136" spans="1:8" ht="13.4" customHeight="1" x14ac:dyDescent="0.25">
      <c r="A136" s="87">
        <v>955</v>
      </c>
      <c r="B136" s="88" t="s">
        <v>188</v>
      </c>
      <c r="C136" s="85"/>
      <c r="D136" s="86"/>
      <c r="E136" s="75"/>
      <c r="F136" s="76">
        <f t="shared" si="9"/>
        <v>0</v>
      </c>
      <c r="H136" s="84"/>
    </row>
    <row r="137" spans="1:8" ht="13.4" customHeight="1" x14ac:dyDescent="0.25">
      <c r="A137" s="87">
        <v>960</v>
      </c>
      <c r="B137" s="88" t="s">
        <v>226</v>
      </c>
      <c r="C137" s="85"/>
      <c r="D137" s="85"/>
      <c r="E137" s="136"/>
      <c r="F137" s="76">
        <f t="shared" si="9"/>
        <v>0</v>
      </c>
      <c r="H137" s="84"/>
    </row>
    <row r="138" spans="1:8" ht="13.4" customHeight="1" x14ac:dyDescent="0.25">
      <c r="A138" s="87">
        <v>970</v>
      </c>
      <c r="B138" s="88" t="s">
        <v>227</v>
      </c>
      <c r="C138" s="85"/>
      <c r="D138" s="86"/>
      <c r="E138" s="75"/>
      <c r="F138" s="76">
        <f t="shared" si="9"/>
        <v>0</v>
      </c>
      <c r="H138" s="84"/>
    </row>
    <row r="139" spans="1:8" ht="13.4" customHeight="1" x14ac:dyDescent="0.25">
      <c r="A139" s="78">
        <v>980</v>
      </c>
      <c r="B139" s="104" t="s">
        <v>208</v>
      </c>
      <c r="C139" s="80"/>
      <c r="D139" s="81"/>
      <c r="E139" s="82"/>
      <c r="F139" s="92">
        <f t="shared" si="9"/>
        <v>0</v>
      </c>
      <c r="H139" s="89"/>
    </row>
    <row r="140" spans="1:8" ht="13.4" customHeight="1" x14ac:dyDescent="0.25">
      <c r="A140" s="119"/>
      <c r="B140" s="120" t="s">
        <v>218</v>
      </c>
      <c r="C140" s="121"/>
      <c r="D140" s="122">
        <f>SUMIF(G129:G139,"=1",D129:D139)</f>
        <v>0</v>
      </c>
      <c r="E140" s="122">
        <f>SUMIF(H129:H139,"=1",E129:E139)</f>
        <v>0</v>
      </c>
      <c r="F140" s="123">
        <f>IF($E$128&gt;0,E140/$E$128,0)</f>
        <v>0</v>
      </c>
      <c r="G140" s="48"/>
      <c r="H140" s="65"/>
    </row>
    <row r="141" spans="1:8" ht="13.4" customHeight="1" thickBot="1" x14ac:dyDescent="0.3">
      <c r="A141" s="97"/>
      <c r="B141" s="48"/>
      <c r="C141" s="48"/>
      <c r="D141" s="48"/>
      <c r="E141" s="141"/>
      <c r="F141" s="98"/>
      <c r="G141" s="48"/>
      <c r="H141" s="65"/>
    </row>
    <row r="142" spans="1:8" ht="13.4" customHeight="1" thickBot="1" x14ac:dyDescent="0.3">
      <c r="A142" s="131"/>
      <c r="B142" s="62" t="s">
        <v>229</v>
      </c>
      <c r="C142" s="139" t="s">
        <v>221</v>
      </c>
      <c r="D142" s="133">
        <f>SUM(D143:D153)</f>
        <v>0</v>
      </c>
      <c r="E142" s="133">
        <f>SUM(E143:E153)</f>
        <v>0</v>
      </c>
      <c r="F142" s="134">
        <f>IF($E$5&gt;0,E142/$E$5,0)</f>
        <v>0</v>
      </c>
      <c r="H142" s="65"/>
    </row>
    <row r="143" spans="1:8" ht="13.4" customHeight="1" x14ac:dyDescent="0.25">
      <c r="A143" s="71">
        <v>911</v>
      </c>
      <c r="B143" s="100" t="s">
        <v>61</v>
      </c>
      <c r="C143" s="101"/>
      <c r="D143" s="102"/>
      <c r="E143" s="103"/>
      <c r="F143" s="140">
        <f>IF($E$142&gt;0,E143/$E$142,0)</f>
        <v>0</v>
      </c>
      <c r="H143" s="77"/>
    </row>
    <row r="144" spans="1:8" ht="13.4" customHeight="1" x14ac:dyDescent="0.25">
      <c r="A144" s="87">
        <v>912</v>
      </c>
      <c r="B144" s="88" t="s">
        <v>62</v>
      </c>
      <c r="C144" s="85"/>
      <c r="D144" s="86"/>
      <c r="E144" s="75"/>
      <c r="F144" s="76">
        <f t="shared" ref="F144:F153" si="10">IF($E$142&gt;0,E144/$E$142,0)</f>
        <v>0</v>
      </c>
      <c r="H144" s="84"/>
    </row>
    <row r="145" spans="1:8" ht="13.4" customHeight="1" x14ac:dyDescent="0.25">
      <c r="A145" s="87">
        <v>920</v>
      </c>
      <c r="B145" s="88" t="s">
        <v>222</v>
      </c>
      <c r="C145" s="85"/>
      <c r="D145" s="86"/>
      <c r="E145" s="75"/>
      <c r="F145" s="76">
        <f t="shared" si="10"/>
        <v>0</v>
      </c>
      <c r="H145" s="84"/>
    </row>
    <row r="146" spans="1:8" ht="13.4" customHeight="1" x14ac:dyDescent="0.25">
      <c r="A146" s="87">
        <v>925</v>
      </c>
      <c r="B146" s="88" t="s">
        <v>223</v>
      </c>
      <c r="C146" s="85"/>
      <c r="D146" s="86"/>
      <c r="E146" s="75"/>
      <c r="F146" s="76">
        <f t="shared" si="10"/>
        <v>0</v>
      </c>
      <c r="H146" s="84"/>
    </row>
    <row r="147" spans="1:8" ht="13.4" customHeight="1" x14ac:dyDescent="0.25">
      <c r="A147" s="87">
        <v>930</v>
      </c>
      <c r="B147" s="88" t="s">
        <v>224</v>
      </c>
      <c r="C147" s="85"/>
      <c r="D147" s="86"/>
      <c r="E147" s="75"/>
      <c r="F147" s="76">
        <f t="shared" si="10"/>
        <v>0</v>
      </c>
      <c r="H147" s="84"/>
    </row>
    <row r="148" spans="1:8" ht="13.4" customHeight="1" x14ac:dyDescent="0.25">
      <c r="A148" s="87">
        <v>940</v>
      </c>
      <c r="B148" s="88" t="s">
        <v>172</v>
      </c>
      <c r="C148" s="85"/>
      <c r="D148" s="86"/>
      <c r="E148" s="75"/>
      <c r="F148" s="76">
        <f t="shared" si="10"/>
        <v>0</v>
      </c>
      <c r="H148" s="84"/>
    </row>
    <row r="149" spans="1:8" ht="13.4" customHeight="1" x14ac:dyDescent="0.25">
      <c r="A149" s="87">
        <v>950</v>
      </c>
      <c r="B149" s="88" t="s">
        <v>225</v>
      </c>
      <c r="C149" s="85"/>
      <c r="D149" s="86"/>
      <c r="E149" s="75"/>
      <c r="F149" s="76">
        <f t="shared" si="10"/>
        <v>0</v>
      </c>
      <c r="H149" s="84"/>
    </row>
    <row r="150" spans="1:8" ht="13.4" customHeight="1" x14ac:dyDescent="0.25">
      <c r="A150" s="87">
        <v>955</v>
      </c>
      <c r="B150" s="88" t="s">
        <v>188</v>
      </c>
      <c r="C150" s="85"/>
      <c r="D150" s="86"/>
      <c r="E150" s="75"/>
      <c r="F150" s="76">
        <f t="shared" si="10"/>
        <v>0</v>
      </c>
      <c r="H150" s="84"/>
    </row>
    <row r="151" spans="1:8" ht="13.4" customHeight="1" x14ac:dyDescent="0.25">
      <c r="A151" s="87">
        <v>960</v>
      </c>
      <c r="B151" s="88" t="s">
        <v>226</v>
      </c>
      <c r="C151" s="85"/>
      <c r="D151" s="85"/>
      <c r="E151" s="136"/>
      <c r="F151" s="76">
        <f t="shared" si="10"/>
        <v>0</v>
      </c>
      <c r="H151" s="84"/>
    </row>
    <row r="152" spans="1:8" ht="13.4" customHeight="1" x14ac:dyDescent="0.25">
      <c r="A152" s="87">
        <v>970</v>
      </c>
      <c r="B152" s="88" t="s">
        <v>227</v>
      </c>
      <c r="C152" s="85"/>
      <c r="D152" s="86"/>
      <c r="E152" s="75"/>
      <c r="F152" s="76">
        <f t="shared" si="10"/>
        <v>0</v>
      </c>
      <c r="H152" s="84"/>
    </row>
    <row r="153" spans="1:8" ht="13.4" customHeight="1" x14ac:dyDescent="0.25">
      <c r="A153" s="78">
        <v>980</v>
      </c>
      <c r="B153" s="104" t="s">
        <v>208</v>
      </c>
      <c r="C153" s="80"/>
      <c r="D153" s="81"/>
      <c r="E153" s="82"/>
      <c r="F153" s="92">
        <f t="shared" si="10"/>
        <v>0</v>
      </c>
      <c r="H153" s="89"/>
    </row>
    <row r="154" spans="1:8" ht="13.4" customHeight="1" x14ac:dyDescent="0.25">
      <c r="A154" s="119"/>
      <c r="B154" s="120" t="s">
        <v>218</v>
      </c>
      <c r="C154" s="121"/>
      <c r="D154" s="122">
        <f>SUMIF(G143:G153,"=1",D143:D153)</f>
        <v>0</v>
      </c>
      <c r="E154" s="122">
        <f>SUMIF(H143:H153,"=1",E143:E153)</f>
        <v>0</v>
      </c>
      <c r="F154" s="123">
        <f>IF($E$142&gt;0,E154/$E$142,0)</f>
        <v>0</v>
      </c>
      <c r="G154" s="48"/>
      <c r="H154" s="65"/>
    </row>
  </sheetData>
  <sheetProtection sheet="1" objects="1" scenarios="1"/>
  <customSheetViews>
    <customSheetView guid="{4108416B-5FCF-9148-B865-D4B53A13A6E1}" topLeftCell="A47">
      <selection activeCell="K63" sqref="K63"/>
      <pageMargins left="0.7" right="0.7" top="0.78740157499999996" bottom="0.78740157499999996" header="0.3" footer="0.3"/>
    </customSheetView>
    <customSheetView guid="{399FB181-D28D-6749-BA0C-8B6BC743F635}" topLeftCell="A47">
      <selection activeCell="K63" sqref="K6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48570"/>
  <sheetViews>
    <sheetView tabSelected="1" topLeftCell="A4" workbookViewId="0">
      <selection activeCell="E9" sqref="E9"/>
    </sheetView>
  </sheetViews>
  <sheetFormatPr baseColWidth="10" defaultRowHeight="13" x14ac:dyDescent="0.3"/>
  <cols>
    <col min="1" max="1" width="2.54296875" customWidth="1"/>
    <col min="6" max="6" width="12.453125" customWidth="1"/>
    <col min="9" max="9" width="3.453125" customWidth="1"/>
  </cols>
  <sheetData>
    <row r="1" spans="1:9" ht="18" x14ac:dyDescent="0.4">
      <c r="A1" s="147"/>
      <c r="B1" s="144" t="s">
        <v>230</v>
      </c>
      <c r="C1" s="145"/>
      <c r="D1" s="145"/>
      <c r="E1" s="146"/>
      <c r="F1" s="146"/>
      <c r="G1" s="166" t="s">
        <v>231</v>
      </c>
      <c r="H1" s="146"/>
      <c r="I1" s="147"/>
    </row>
    <row r="2" spans="1:9" ht="13.5" thickBot="1" x14ac:dyDescent="0.35">
      <c r="A2" s="147"/>
      <c r="B2" s="145"/>
      <c r="C2" s="145"/>
      <c r="D2" s="145"/>
      <c r="E2" s="146"/>
      <c r="F2" s="146"/>
      <c r="G2" s="146"/>
      <c r="H2" s="146"/>
      <c r="I2" s="147"/>
    </row>
    <row r="3" spans="1:9" ht="13.5" thickBot="1" x14ac:dyDescent="0.35">
      <c r="A3" s="147"/>
      <c r="B3" s="145" t="s">
        <v>65</v>
      </c>
      <c r="C3" s="145"/>
      <c r="D3" s="148">
        <f>Demande!E11</f>
        <v>0</v>
      </c>
      <c r="E3" s="149"/>
      <c r="F3" s="149"/>
      <c r="G3" s="149"/>
      <c r="H3" s="150"/>
      <c r="I3" s="147"/>
    </row>
    <row r="4" spans="1:9" ht="13.5" thickBot="1" x14ac:dyDescent="0.35">
      <c r="A4" s="147"/>
      <c r="B4" s="145" t="s">
        <v>24</v>
      </c>
      <c r="C4" s="167"/>
      <c r="D4" s="148">
        <f>Demande!E12</f>
        <v>0</v>
      </c>
      <c r="E4" s="149"/>
      <c r="F4" s="149"/>
      <c r="G4" s="149"/>
      <c r="H4" s="150"/>
      <c r="I4" s="147"/>
    </row>
    <row r="5" spans="1:9" ht="13.5" thickBot="1" x14ac:dyDescent="0.35">
      <c r="A5" s="147"/>
      <c r="B5" s="145" t="s">
        <v>66</v>
      </c>
      <c r="C5" s="167"/>
      <c r="D5" s="148">
        <f>Demande!E13</f>
        <v>0</v>
      </c>
      <c r="E5" s="149"/>
      <c r="F5" s="149"/>
      <c r="G5" s="149"/>
      <c r="H5" s="150"/>
      <c r="I5" s="147"/>
    </row>
    <row r="6" spans="1:9" ht="13.5" thickBot="1" x14ac:dyDescent="0.35">
      <c r="A6" s="147"/>
      <c r="B6" s="145" t="s">
        <v>67</v>
      </c>
      <c r="C6" s="167"/>
      <c r="D6" s="148">
        <f>Demande!E14</f>
        <v>0</v>
      </c>
      <c r="E6" s="149"/>
      <c r="F6" s="149"/>
      <c r="G6" s="149"/>
      <c r="H6" s="150"/>
      <c r="I6" s="147"/>
    </row>
    <row r="7" spans="1:9" x14ac:dyDescent="0.3">
      <c r="A7" s="147"/>
      <c r="B7" s="167"/>
      <c r="C7" s="167"/>
      <c r="D7" s="167"/>
      <c r="E7" s="167"/>
      <c r="F7" s="147"/>
      <c r="G7" s="147"/>
      <c r="H7" s="147"/>
      <c r="I7" s="147"/>
    </row>
    <row r="8" spans="1:9" ht="13.5" thickBot="1" x14ac:dyDescent="0.35">
      <c r="A8" s="147"/>
      <c r="B8" s="145"/>
      <c r="C8" s="145"/>
      <c r="D8" s="167"/>
      <c r="E8" s="146"/>
      <c r="F8" s="146"/>
      <c r="G8" s="146"/>
      <c r="H8" s="146"/>
      <c r="I8" s="147"/>
    </row>
    <row r="9" spans="1:9" ht="13.5" thickBot="1" x14ac:dyDescent="0.35">
      <c r="A9" s="147"/>
      <c r="B9" s="151" t="s">
        <v>232</v>
      </c>
      <c r="C9" s="145"/>
      <c r="D9" s="167"/>
      <c r="E9" s="252">
        <f>'Décompte frais COVID'!G101</f>
        <v>0</v>
      </c>
      <c r="F9" s="251">
        <v>1</v>
      </c>
      <c r="G9" s="155"/>
      <c r="H9" s="146"/>
      <c r="I9" s="147"/>
    </row>
    <row r="10" spans="1:9" ht="13.5" thickBot="1" x14ac:dyDescent="0.35">
      <c r="A10" s="147"/>
      <c r="B10" s="145"/>
      <c r="C10" s="145"/>
      <c r="D10" s="167"/>
      <c r="E10" s="146"/>
      <c r="F10" s="251"/>
      <c r="G10" s="146"/>
      <c r="H10" s="146"/>
      <c r="I10" s="147"/>
    </row>
    <row r="11" spans="1:9" ht="13.5" thickBot="1" x14ac:dyDescent="0.35">
      <c r="A11" s="147"/>
      <c r="B11" s="151" t="s">
        <v>253</v>
      </c>
      <c r="C11" s="145"/>
      <c r="D11" s="167"/>
      <c r="E11" s="156">
        <f>'Plan de financement'!E108</f>
        <v>0</v>
      </c>
      <c r="F11" s="251">
        <v>0.8</v>
      </c>
      <c r="G11" s="146"/>
      <c r="H11" s="146"/>
      <c r="I11" s="147"/>
    </row>
    <row r="12" spans="1:9" ht="13.5" thickBot="1" x14ac:dyDescent="0.35">
      <c r="A12" s="147"/>
      <c r="B12" s="153"/>
      <c r="C12" s="153"/>
      <c r="D12" s="248"/>
      <c r="E12" s="249"/>
      <c r="F12" s="250"/>
      <c r="G12" s="250"/>
      <c r="H12" s="249"/>
      <c r="I12" s="147"/>
    </row>
    <row r="13" spans="1:9" ht="13.5" thickBot="1" x14ac:dyDescent="0.35">
      <c r="A13" s="147"/>
      <c r="B13" s="151" t="s">
        <v>233</v>
      </c>
      <c r="C13" s="158"/>
      <c r="D13" s="158"/>
      <c r="E13" s="159">
        <f>ROUND(E11,-3)</f>
        <v>0</v>
      </c>
      <c r="F13" s="147"/>
      <c r="G13" s="147"/>
      <c r="H13" s="147"/>
      <c r="I13" s="147"/>
    </row>
    <row r="14" spans="1:9" ht="13.5" thickBot="1" x14ac:dyDescent="0.35">
      <c r="A14" s="147"/>
      <c r="B14" s="167"/>
      <c r="C14" s="167"/>
      <c r="D14" s="167"/>
      <c r="E14" s="167"/>
      <c r="F14" s="147"/>
      <c r="G14" s="157" t="s">
        <v>245</v>
      </c>
      <c r="H14" s="147"/>
      <c r="I14" s="147"/>
    </row>
    <row r="15" spans="1:9" x14ac:dyDescent="0.3">
      <c r="A15" s="147"/>
      <c r="B15" s="145" t="s">
        <v>234</v>
      </c>
      <c r="C15" s="167"/>
      <c r="D15" s="167"/>
      <c r="E15" s="160">
        <f>E13-SUM(E16:E25)</f>
        <v>0</v>
      </c>
      <c r="F15" s="147"/>
      <c r="G15" s="161">
        <f>SUM('Plan de financement'!E11:E22)</f>
        <v>0</v>
      </c>
      <c r="H15" s="162">
        <f t="shared" ref="H15:H25" si="0">IF(G$26&gt;0,G15/G$26,0)</f>
        <v>0</v>
      </c>
      <c r="I15" s="147"/>
    </row>
    <row r="16" spans="1:9" x14ac:dyDescent="0.3">
      <c r="A16" s="147"/>
      <c r="B16" s="145" t="s">
        <v>235</v>
      </c>
      <c r="C16" s="167"/>
      <c r="D16" s="167"/>
      <c r="E16" s="163">
        <f t="shared" ref="E16:E25" si="1">ROUND(E$13*H16,-3)</f>
        <v>0</v>
      </c>
      <c r="F16" s="147"/>
      <c r="G16" s="161">
        <f>SUM('Plan de financement'!E24:E28)</f>
        <v>0</v>
      </c>
      <c r="H16" s="162">
        <f t="shared" si="0"/>
        <v>0</v>
      </c>
      <c r="I16" s="147"/>
    </row>
    <row r="17" spans="1:9" x14ac:dyDescent="0.3">
      <c r="A17" s="147"/>
      <c r="B17" s="145" t="s">
        <v>236</v>
      </c>
      <c r="C17" s="167"/>
      <c r="D17" s="167"/>
      <c r="E17" s="163">
        <f t="shared" si="1"/>
        <v>0</v>
      </c>
      <c r="F17" s="147"/>
      <c r="G17" s="161">
        <f>SUM('Plan de financement'!E29:E35)</f>
        <v>0</v>
      </c>
      <c r="H17" s="162">
        <f t="shared" si="0"/>
        <v>0</v>
      </c>
      <c r="I17" s="147"/>
    </row>
    <row r="18" spans="1:9" x14ac:dyDescent="0.3">
      <c r="A18" s="147"/>
      <c r="B18" s="145" t="s">
        <v>237</v>
      </c>
      <c r="C18" s="167"/>
      <c r="D18" s="167"/>
      <c r="E18" s="163">
        <f t="shared" si="1"/>
        <v>0</v>
      </c>
      <c r="F18" s="147"/>
      <c r="G18" s="161">
        <f>SUM('Plan de financement'!E36:E37)</f>
        <v>0</v>
      </c>
      <c r="H18" s="162">
        <f t="shared" si="0"/>
        <v>0</v>
      </c>
      <c r="I18" s="147"/>
    </row>
    <row r="19" spans="1:9" x14ac:dyDescent="0.3">
      <c r="A19" s="147"/>
      <c r="B19" s="145" t="s">
        <v>238</v>
      </c>
      <c r="C19" s="167" t="s">
        <v>252</v>
      </c>
      <c r="D19" s="167"/>
      <c r="E19" s="163">
        <f t="shared" si="1"/>
        <v>0</v>
      </c>
      <c r="F19" s="147"/>
      <c r="G19" s="161">
        <f>SUM('Plan de financement'!E38:E39)</f>
        <v>0</v>
      </c>
      <c r="H19" s="162">
        <f t="shared" si="0"/>
        <v>0</v>
      </c>
      <c r="I19" s="147"/>
    </row>
    <row r="20" spans="1:9" x14ac:dyDescent="0.3">
      <c r="A20" s="147"/>
      <c r="B20" s="145" t="s">
        <v>239</v>
      </c>
      <c r="C20" s="167"/>
      <c r="D20" s="167"/>
      <c r="E20" s="163">
        <f t="shared" si="1"/>
        <v>0</v>
      </c>
      <c r="F20" s="147"/>
      <c r="G20" s="161">
        <f>SUM('Plan de financement'!E40:E41)</f>
        <v>0</v>
      </c>
      <c r="H20" s="162">
        <f t="shared" si="0"/>
        <v>0</v>
      </c>
      <c r="I20" s="147"/>
    </row>
    <row r="21" spans="1:9" x14ac:dyDescent="0.3">
      <c r="A21" s="147"/>
      <c r="B21" s="145" t="s">
        <v>240</v>
      </c>
      <c r="C21" s="167"/>
      <c r="D21" s="167"/>
      <c r="E21" s="163">
        <f t="shared" si="1"/>
        <v>0</v>
      </c>
      <c r="F21" s="147"/>
      <c r="G21" s="161">
        <f>SUM('Plan de financement'!E42)</f>
        <v>0</v>
      </c>
      <c r="H21" s="162">
        <f t="shared" si="0"/>
        <v>0</v>
      </c>
      <c r="I21" s="147"/>
    </row>
    <row r="22" spans="1:9" x14ac:dyDescent="0.3">
      <c r="A22" s="147"/>
      <c r="B22" s="145" t="s">
        <v>241</v>
      </c>
      <c r="C22" s="167"/>
      <c r="D22" s="167"/>
      <c r="E22" s="163">
        <f t="shared" si="1"/>
        <v>0</v>
      </c>
      <c r="F22" s="147"/>
      <c r="G22" s="161">
        <f>SUM('Plan de financement'!E43)</f>
        <v>0</v>
      </c>
      <c r="H22" s="162">
        <f t="shared" si="0"/>
        <v>0</v>
      </c>
      <c r="I22" s="147"/>
    </row>
    <row r="23" spans="1:9" x14ac:dyDescent="0.3">
      <c r="A23" s="147"/>
      <c r="B23" s="145" t="s">
        <v>242</v>
      </c>
      <c r="C23" s="167"/>
      <c r="D23" s="167"/>
      <c r="E23" s="163">
        <f t="shared" si="1"/>
        <v>0</v>
      </c>
      <c r="F23" s="147"/>
      <c r="G23" s="161">
        <f>SUM('Plan de financement'!E44)</f>
        <v>0</v>
      </c>
      <c r="H23" s="162">
        <f t="shared" si="0"/>
        <v>0</v>
      </c>
      <c r="I23" s="147"/>
    </row>
    <row r="24" spans="1:9" x14ac:dyDescent="0.3">
      <c r="A24" s="147"/>
      <c r="B24" s="145" t="s">
        <v>243</v>
      </c>
      <c r="C24" s="167"/>
      <c r="D24" s="167"/>
      <c r="E24" s="163">
        <f t="shared" si="1"/>
        <v>0</v>
      </c>
      <c r="F24" s="147"/>
      <c r="G24" s="161">
        <f>SUM('Plan de financement'!E45)</f>
        <v>0</v>
      </c>
      <c r="H24" s="162">
        <f t="shared" si="0"/>
        <v>0</v>
      </c>
      <c r="I24" s="147"/>
    </row>
    <row r="25" spans="1:9" ht="13.5" thickBot="1" x14ac:dyDescent="0.35">
      <c r="A25" s="147"/>
      <c r="B25" s="145" t="s">
        <v>244</v>
      </c>
      <c r="C25" s="167"/>
      <c r="D25" s="167"/>
      <c r="E25" s="164">
        <f t="shared" si="1"/>
        <v>0</v>
      </c>
      <c r="F25" s="147"/>
      <c r="G25" s="161">
        <f>SUM('Plan de financement'!E48:E56)</f>
        <v>0</v>
      </c>
      <c r="H25" s="162">
        <f t="shared" si="0"/>
        <v>0</v>
      </c>
      <c r="I25" s="147"/>
    </row>
    <row r="26" spans="1:9" x14ac:dyDescent="0.3">
      <c r="A26" s="147"/>
      <c r="B26" s="147"/>
      <c r="C26" s="147"/>
      <c r="D26" s="147"/>
      <c r="E26" s="147"/>
      <c r="F26" s="147"/>
      <c r="G26" s="165">
        <f>SUM(G15:G25)</f>
        <v>0</v>
      </c>
      <c r="H26" s="147"/>
      <c r="I26" s="147"/>
    </row>
    <row r="27" spans="1:9" x14ac:dyDescent="0.3">
      <c r="A27" s="147"/>
      <c r="B27" s="147"/>
      <c r="C27" s="147"/>
      <c r="D27" s="147"/>
      <c r="E27" s="147"/>
      <c r="F27" s="147"/>
      <c r="G27" s="147"/>
      <c r="H27" s="147"/>
      <c r="I27" s="147"/>
    </row>
    <row r="1048569" spans="5:5" ht="13.5" thickBot="1" x14ac:dyDescent="0.35"/>
    <row r="1048570" spans="5:5" ht="13.5" thickBot="1" x14ac:dyDescent="0.35">
      <c r="E1048570" s="45"/>
    </row>
  </sheetData>
  <sheetProtection sheet="1" objects="1" scenarios="1"/>
  <customSheetViews>
    <customSheetView guid="{4108416B-5FCF-9148-B865-D4B53A13A6E1}">
      <selection activeCell="K63" sqref="K63"/>
      <pageMargins left="0.7" right="0.7" top="0.78740157499999996" bottom="0.78740157499999996" header="0.3" footer="0.3"/>
      <pageSetup paperSize="9" orientation="portrait" r:id="rId1"/>
    </customSheetView>
    <customSheetView guid="{399FB181-D28D-6749-BA0C-8B6BC743F635}">
      <selection activeCell="K63" sqref="K63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Demande</vt:lpstr>
      <vt:lpstr>Décompte frais COVID</vt:lpstr>
      <vt:lpstr>Plan de financement</vt:lpstr>
      <vt:lpstr>Financement complémentaire</vt:lpstr>
      <vt:lpstr>'Décompte frais COVID'!Druckbereich</vt:lpstr>
      <vt:lpstr>Demande!Druckbereich</vt:lpstr>
      <vt:lpstr>'Financement complémentaire'!Druckbereich</vt:lpstr>
    </vt:vector>
  </TitlesOfParts>
  <Company>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L'Hoste</dc:creator>
  <cp:lastModifiedBy>Vollrath Karin BAK</cp:lastModifiedBy>
  <cp:lastPrinted>2020-05-28T10:23:36Z</cp:lastPrinted>
  <dcterms:created xsi:type="dcterms:W3CDTF">2003-01-27T12:43:51Z</dcterms:created>
  <dcterms:modified xsi:type="dcterms:W3CDTF">2023-03-06T13:39:14Z</dcterms:modified>
</cp:coreProperties>
</file>